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BFF53E07-37F4-4530-AE6C-A9758E7EDC6D}" xr6:coauthVersionLast="36" xr6:coauthVersionMax="36" xr10:uidLastSave="{00000000-0000-0000-0000-000000000000}"/>
  <bookViews>
    <workbookView xWindow="0" yWindow="0" windowWidth="24000" windowHeight="8325" xr2:uid="{00000000-000D-0000-FFFF-FFFF00000000}"/>
  </bookViews>
  <sheets>
    <sheet name="AUSTERIDAD  TERCER TRIMESTRE "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2" l="1"/>
  <c r="N16" i="2"/>
  <c r="N13" i="2"/>
  <c r="N11" i="2"/>
  <c r="N10" i="2"/>
  <c r="N6" i="2"/>
  <c r="N14" i="2" l="1"/>
  <c r="L14" i="2"/>
  <c r="K14" i="2"/>
  <c r="O7" i="2" l="1"/>
  <c r="O8" i="2"/>
  <c r="O9" i="2"/>
  <c r="O10" i="2"/>
  <c r="O11" i="2"/>
  <c r="O13" i="2"/>
  <c r="O14" i="2"/>
  <c r="O16" i="2"/>
  <c r="O17" i="2"/>
  <c r="O6" i="2"/>
  <c r="M8" i="2" l="1"/>
  <c r="M17" i="2"/>
  <c r="M16" i="2"/>
  <c r="M13" i="2"/>
  <c r="M11" i="2"/>
  <c r="M10" i="2"/>
  <c r="K10" i="2"/>
  <c r="M7" i="2"/>
  <c r="M6" i="2"/>
  <c r="K17" i="2" l="1"/>
  <c r="K16" i="2"/>
  <c r="K13" i="2"/>
  <c r="K11" i="2"/>
  <c r="K8" i="2" l="1"/>
  <c r="K7" i="2" l="1"/>
  <c r="K6" i="2"/>
</calcChain>
</file>

<file path=xl/sharedStrings.xml><?xml version="1.0" encoding="utf-8"?>
<sst xmlns="http://schemas.openxmlformats.org/spreadsheetml/2006/main" count="129" uniqueCount="94">
  <si>
    <r>
      <rPr>
        <b/>
        <sz val="12"/>
        <color theme="1"/>
        <rFont val="Arial"/>
        <family val="2"/>
      </rPr>
      <t>Codigo:</t>
    </r>
    <r>
      <rPr>
        <sz val="12"/>
        <color theme="1"/>
        <rFont val="Arial"/>
        <family val="2"/>
      </rPr>
      <t xml:space="preserve"> SG-111-ADM-PL-0009</t>
    </r>
  </si>
  <si>
    <r>
      <rPr>
        <b/>
        <sz val="12"/>
        <color theme="1"/>
        <rFont val="Arial"/>
        <family val="2"/>
      </rPr>
      <t>Versión:</t>
    </r>
    <r>
      <rPr>
        <sz val="12"/>
        <color theme="1"/>
        <rFont val="Arial"/>
        <family val="2"/>
      </rPr>
      <t xml:space="preserve"> 0001</t>
    </r>
  </si>
  <si>
    <r>
      <rPr>
        <b/>
        <sz val="12"/>
        <color theme="1"/>
        <rFont val="Arial"/>
        <family val="2"/>
      </rPr>
      <t>Vigencia:</t>
    </r>
    <r>
      <rPr>
        <sz val="12"/>
        <color theme="1"/>
        <rFont val="Arial"/>
        <family val="2"/>
      </rPr>
      <t xml:space="preserve"> 18/07/2023</t>
    </r>
  </si>
  <si>
    <t>#</t>
  </si>
  <si>
    <t xml:space="preserve">TEMAS  AUSTERIDAD </t>
  </si>
  <si>
    <t xml:space="preserve">  Decreto 444 de 2023</t>
  </si>
  <si>
    <t>ACTIVIDAD</t>
  </si>
  <si>
    <t xml:space="preserve">RESPONSABLE ACTIVIDAD </t>
  </si>
  <si>
    <t>FECHA INICIO</t>
  </si>
  <si>
    <t>FECHA FINAL</t>
  </si>
  <si>
    <t>AÑO BASE 2022</t>
  </si>
  <si>
    <t>META</t>
  </si>
  <si>
    <t xml:space="preserve">PRIMER TRIMESTRE </t>
  </si>
  <si>
    <t xml:space="preserve">SEGUNDO TRIMESTRE </t>
  </si>
  <si>
    <t>TERCER TRIMESTRE</t>
  </si>
  <si>
    <t>CUARTO TRIMESTRE</t>
  </si>
  <si>
    <t>OBSERVACIONES</t>
  </si>
  <si>
    <t>VALOR EJECUTADO ACUMULADO</t>
  </si>
  <si>
    <t xml:space="preserve">% EJECUTADO RESPECTO AÑO BASE (Para el cálculo de ejecucion % se toma el valor del trimestre, se divide entre el valor del gasto del año base 2022) </t>
  </si>
  <si>
    <t>% EJECUTADO RESPECTO AÑO BASE</t>
  </si>
  <si>
    <t>Debida justificación de todos los contratos que se celebren  relacionados con prestación de servicios  profesionales y de Apoyo.</t>
  </si>
  <si>
    <t>Oficina Asesora Juridica- Procesos que presentan los Estudios previos</t>
  </si>
  <si>
    <t>Enero 02 de 2023</t>
  </si>
  <si>
    <t>Dic. 30 de 2023</t>
  </si>
  <si>
    <t>Reducir el valor anual de Gatos de contratacion en el 5%</t>
  </si>
  <si>
    <t xml:space="preserve">AUSTERIDAD EN GASTOS DE FUNCIONAMIENTO </t>
  </si>
  <si>
    <t>Programación de vacaciones  para todos los servidores que tengan derecho en  el respectivo año. Sólo se realizará el pago de indemnización de vacaciones cuando haya retiro de personal.</t>
  </si>
  <si>
    <t xml:space="preserve">Gestión Humana </t>
  </si>
  <si>
    <t>Generar el pago de indemnización de  vacaciones unicamente por retiro de los funcionarios</t>
  </si>
  <si>
    <t xml:space="preserve">AUSTERIDAD EN GASTOS DE FUNCIONAMIENTO HORAS EXTRAS Y VACACIONES </t>
  </si>
  <si>
    <t xml:space="preserve">Limitar el pago de horas extras a las extrictamente necesarias </t>
  </si>
  <si>
    <t>Generar el pago de horas extras  extrictamente necesarias</t>
  </si>
  <si>
    <t>Las actividades manteniniento a inmuebles debe estar debidamente justificados  en el marco del Decrerto 444 de 2023</t>
  </si>
  <si>
    <t xml:space="preserve">Secretaria General -  Administrativa y Financiera- </t>
  </si>
  <si>
    <t>Areglos locativos netamente necesarios según lo autorizado en Decreto 444 de 2023</t>
  </si>
  <si>
    <t>Comisiones de trabajo  justificadas en los planes de trabajo, en el marco de lo ordenado en el  Decreto 444 de 2023. La liquidación de los gastos de viaticos  se realizaran conforme a las normas vigentes y por los periodos de tiempo netamente  necesarios.</t>
  </si>
  <si>
    <t>Subdirección General</t>
  </si>
  <si>
    <t xml:space="preserve">Viaticos liquidados conforme  Decreto 908 /2023  y justificados para  comisiones de servicios debidamente justificados en los planes de trabajo. </t>
  </si>
  <si>
    <t>Los tiquetes aéreos para viajes en comisiones de trabajo deben ser expedidos  en clase económica y/o promocional.</t>
  </si>
  <si>
    <t xml:space="preserve">Solicitar expedición de tiquetes por tarifas promocionales y tarifa económica, ajustando agendas a horarios de vuelos </t>
  </si>
  <si>
    <t xml:space="preserve">EVENTOS </t>
  </si>
  <si>
    <t xml:space="preserve">Dependencias responsables de eventos </t>
  </si>
  <si>
    <t>NO se realizaron</t>
  </si>
  <si>
    <t xml:space="preserve">En los  eventos presenciales que lleguen a realziarse no se ofrecen refrigerios </t>
  </si>
  <si>
    <t>El vehículo de la entidad se asigna para la movilización del Director General se racionalizará su uso y movilización. Se reporta gasto consumo combustible.  Establecer el control de suministro de combustible.</t>
  </si>
  <si>
    <t>Dirección General</t>
  </si>
  <si>
    <t>Revisar por parte del proceso de Gestión Humana lo ordenado en la directiva presidencial  en relación con el cargo de conductor. Control de gasto de combustible.</t>
  </si>
  <si>
    <t xml:space="preserve">PAPELERIA Y TELEFONIA </t>
  </si>
  <si>
    <t>Campañas de reducción de uso de papel y reutilización.</t>
  </si>
  <si>
    <t xml:space="preserve">Secretaria General -  Administrativa y Financiera- Proceso de Gestión Documental- Comunicaciones </t>
  </si>
  <si>
    <t>Reducir consumo de papel en las oficinas.</t>
  </si>
  <si>
    <t>Sensibilización mediante comunicaciones internas alusivas a la clasificación de residuos en la fuente.</t>
  </si>
  <si>
    <t xml:space="preserve">Secretaria General -  Administrativa y Financiera- Comunicaciones </t>
  </si>
  <si>
    <t xml:space="preserve">Reportes de entrega de material reciciclado </t>
  </si>
  <si>
    <t xml:space="preserve">Registro de entrega de material clasificado para reciclaje  a empresa PUERTA DE ORO con quien se tiene  contrato  para la  disposición final </t>
  </si>
  <si>
    <t xml:space="preserve">REPORTES </t>
  </si>
  <si>
    <t>N.A</t>
  </si>
  <si>
    <t>REPORTE</t>
  </si>
  <si>
    <t xml:space="preserve">Secretaria General -  Administrativa y Financiera- Comunicaciones  </t>
  </si>
  <si>
    <t>Fomentar una cultura de ahorro de agua a través de difusion de  comunicaciones de sensibilización.</t>
  </si>
  <si>
    <t>Reducir el 2% del costo del servicio de energía respecto al año anterior</t>
  </si>
  <si>
    <t xml:space="preserve">Existe un aumento en relación con el gasto por concepto de pago de horas extras  del año anterior en el 3105%, se incrementó debido a las necesidades de servicio del conductor asignado a la camioneta del INCI que  es usada para la movilización del Director mientras está en funcionamiento. </t>
  </si>
  <si>
    <t xml:space="preserve">En relación con el año anterior se ha ejecutado un 66%, este año se se incremento el IBC y algunos contratos se llevaron a los 12 meses completos, anteriormente eran por 11 o 11,5. </t>
  </si>
  <si>
    <t>En relación con el año anterior se ha ejecutado un 166%, es decir un 66% de más, este aumento se debe a que se liquidaron las prestaciones sociales a que tienen derecho las personas retiradas por la vinculación de los funcionarios que ganaron el concurso de meritos e ingresaron a la entidad con derechos de carrera.</t>
  </si>
  <si>
    <t>N/A</t>
  </si>
  <si>
    <t>En relación con el año anterior se ha ejecutado un 46%, indicador favorable.</t>
  </si>
  <si>
    <t>En relación con el año anterior se ha ejecutado un 41%, indicador favorable.</t>
  </si>
  <si>
    <t>Por concepto de gasto de combustible se ejecutado el 62%  con respecto el año anterior obedeciendo a que la camioneta dejó de funcionar por periodos considerables ante daños que no fueron posibles de reparar, indicador favorable.</t>
  </si>
  <si>
    <t>Se realizan campañas de uso razonable de papel, para  las impresiones de documentos,  se han gastado un total de 143 resmas de papel tamaño carta y oficio.</t>
  </si>
  <si>
    <t>Se han realizado campañas de clasificación de residuos y se realizó la entrega de los residuos a la ASOCIACION DE RECICLADORES  PUERTA DE ORO, con el fin de que esos elementos pudieran ser transformados y reutilizados.</t>
  </si>
  <si>
    <t>El consumo de agua en relación con el gasto del año base 2022 va en un 56%, indicador favorable.</t>
  </si>
  <si>
    <t>Se ha ejecutado el 76%,con respecto el año 2022, indcador favorable.</t>
  </si>
  <si>
    <t xml:space="preserve">PLAN DE AUSTERIDAD Y GESTION AMBIENTAL 2023 ( Decreto 444-2023) - Informe tercer trimestre </t>
  </si>
  <si>
    <t>AUSTERIDAD EN GASTOS DE FUNCIONAMIENTO E INVERSIÓN</t>
  </si>
  <si>
    <t>SOSTENIBILIDAD AMBIENTAL</t>
  </si>
  <si>
    <t>VEHICULOS</t>
  </si>
  <si>
    <t>COMISIONES Y VIÁTICOS</t>
  </si>
  <si>
    <t>CONTRATOS DE PRESTACIÓN DE SERVICIOS DE APOYO A LA GESTIÓN</t>
  </si>
  <si>
    <t>Lo eventos presenciales que se realizan en la entidad no son atendidos con refrigerios.</t>
  </si>
  <si>
    <t>Sensibilización mediante comunicaciones alusivas al uso racional de energía apagando luces no necesarias y en horas que no se requieren, asi como el correcto funcionamiento de los sensores de movimiento en las áreas que lo necesitan.</t>
  </si>
  <si>
    <t>Sensibilización mediante comunicaciones alusivas al uso racional de agua  en medios internos de comunicación.</t>
  </si>
  <si>
    <r>
      <rPr>
        <b/>
        <sz val="12"/>
        <rFont val="Arial Narrow"/>
        <family val="2"/>
      </rPr>
      <t xml:space="preserve">CONTRATACION DE PERSONAL </t>
    </r>
    <r>
      <rPr>
        <sz val="12"/>
        <rFont val="Arial Narrow"/>
        <family val="2"/>
      </rPr>
      <t>Las entidades que hacen parte del Presupuesto General de la Nación deberan realizar una revisión previa de las razones  que justifiquen la contrtatación de personal para la prestación de servicios profesionales  y de apoyo a la gestión. Sólo se celebraran los contratos que sean estrictamente necesarios  para coadyudar  al cumplimiento de las funciones  y fines de cada entidad , cuando dichas  actividades no puedan realizarse con personal de planta o requieran conocimientos especializadados.</t>
    </r>
  </si>
  <si>
    <r>
      <rPr>
        <b/>
        <sz val="12"/>
        <color theme="1"/>
        <rFont val="Arial Narrow"/>
        <family val="2"/>
      </rPr>
      <t xml:space="preserve"> VACACIONES.</t>
    </r>
    <r>
      <rPr>
        <sz val="12"/>
        <color theme="1"/>
        <rFont val="Arial Narrow"/>
        <family val="2"/>
      </rPr>
      <t xml:space="preserve"> Se debe contar con un plan anual de vacaciones y sólo seran interrumpidas por necesidad del servicio.</t>
    </r>
  </si>
  <si>
    <r>
      <rPr>
        <b/>
        <sz val="12"/>
        <color theme="1"/>
        <rFont val="Arial Narrow"/>
        <family val="2"/>
      </rPr>
      <t>HORAS EXTRAS Y VACACIONES</t>
    </r>
    <r>
      <rPr>
        <sz val="12"/>
        <color theme="1"/>
        <rFont val="Arial Narrow"/>
        <family val="2"/>
      </rPr>
      <t xml:space="preserve">. Se deben adelantar acciones que permitan racionalizar el reconocimiento y pago de horas extras y ajustarlas a las extrictamente necesarias. </t>
    </r>
  </si>
  <si>
    <r>
      <rPr>
        <b/>
        <sz val="12"/>
        <color theme="1"/>
        <rFont val="Arial Narrow"/>
        <family val="2"/>
      </rPr>
      <t>ARRENDAMIENTO Y MANTENIMIENTO DE BIENES INMUEBLES.</t>
    </r>
    <r>
      <rPr>
        <sz val="12"/>
        <color theme="1"/>
        <rFont val="Arial Narrow"/>
        <family val="2"/>
      </rPr>
      <t xml:space="preserve"> El mantenimiento de bienes inmuebles sólo procederá cuando se realicen de manera preventiva a fin de no generar un impacto presupuestal de largo impacto.</t>
    </r>
  </si>
  <si>
    <r>
      <rPr>
        <b/>
        <sz val="12"/>
        <color theme="1"/>
        <rFont val="Arial Narrow"/>
        <family val="2"/>
      </rPr>
      <t xml:space="preserve">PRELACION DE ENCUENTROS VIRTUALES -RECONOCIMIENTO DE VIATICOS. </t>
    </r>
    <r>
      <rPr>
        <sz val="12"/>
        <color theme="1"/>
        <rFont val="Arial Narrow"/>
        <family val="2"/>
      </rPr>
      <t xml:space="preserve">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t>
    </r>
  </si>
  <si>
    <r>
      <rPr>
        <b/>
        <sz val="12"/>
        <color theme="1"/>
        <rFont val="Arial Narrow"/>
        <family val="2"/>
      </rPr>
      <t>VEHICULO.</t>
    </r>
    <r>
      <rPr>
        <sz val="12"/>
        <color theme="1"/>
        <rFont val="Arial Narrow"/>
        <family val="2"/>
      </rPr>
      <t xml:space="preserve"> Sólo podrán asignar vehículos oficiales a funcionarios del nivel directivo y excepcionalmente con previa justificación, a funcionarios del nivel asesor.Las entidades deberán ajustar los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t>
    </r>
  </si>
  <si>
    <r>
      <rPr>
        <b/>
        <sz val="12"/>
        <rFont val="Arial Narrow"/>
        <family val="2"/>
      </rPr>
      <t xml:space="preserve">PAPELERIA Y TELEFONIA. </t>
    </r>
    <r>
      <rPr>
        <sz val="12"/>
        <rFont val="Arial Narrow"/>
        <family val="2"/>
      </rPr>
      <t xml:space="preserve">Para el uso adecuado de papelería y telefonía, las entidades que hacen parte del Presupuesto General de la
Nación deberán:a) Utilizar medios digitales, de manera preferente, y evitar impresiones.b) Las publicaciones de toda entidad deberán hacerse de manera preferente en su sitio web.c) Reducir el consumo, reutilizar y reciclar implementos de oficina.d) Racionalizar las llamadas telefónicas internacionales, nacionales y a celulares y privilegiar sistemas basados en protocolo de internet.
</t>
    </r>
  </si>
  <si>
    <r>
      <rPr>
        <b/>
        <sz val="12"/>
        <color theme="1"/>
        <rFont val="Arial Narrow"/>
        <family val="2"/>
      </rPr>
      <t>SOSTENIBILIDAD AMBIENTAL</t>
    </r>
    <r>
      <rPr>
        <sz val="12"/>
        <color theme="1"/>
        <rFont val="Arial Narrow"/>
        <family val="2"/>
      </rPr>
      <t xml:space="preserve">. Las entidades propenderán por adoptar las siguientes acciones medio ambientales y de ahorro: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r>
  </si>
  <si>
    <t>Fomentar una cultura de ahorro de  energía en la entidad.</t>
  </si>
  <si>
    <t>Consumo de agua  y revisión del funcionamiento correcto de los ahorradores instalados.</t>
  </si>
  <si>
    <r>
      <rPr>
        <b/>
        <sz val="12"/>
        <color theme="1"/>
        <rFont val="Arial Narrow"/>
        <family val="2"/>
      </rPr>
      <t>SUMINISTRO DE TIQUETES.</t>
    </r>
    <r>
      <rPr>
        <sz val="12"/>
        <color theme="1"/>
        <rFont val="Arial Narrow"/>
        <family val="2"/>
      </rPr>
      <t xml:space="preserve"> Los viaje aereos  de todos los servidores  deben realizarse en clase económica.</t>
    </r>
  </si>
  <si>
    <r>
      <rPr>
        <b/>
        <sz val="12"/>
        <color theme="1"/>
        <rFont val="Arial Narrow"/>
        <family val="2"/>
      </rPr>
      <t>EVENTOS.</t>
    </r>
    <r>
      <rPr>
        <sz val="12"/>
        <color theme="1"/>
        <rFont val="Arial Narrow"/>
        <family val="2"/>
      </rPr>
      <t xml:space="preserve"> Privilegiar  la virtualidad en la organización y desarrollo de los eventos, excepcionalmente cuando el evento sea presencial.</t>
    </r>
  </si>
  <si>
    <t>En los eventos presenciales racionalizar  la provisión de refrigerios a lo extrictamente necesario.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</si>
</sst>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 #,##0.00_-;\-&quot;$&quot;\ * #,##0.00_-;_-&quot;$&quot;\ * &quot;-&quot;??_-;_-@_-"/>
    <numFmt numFmtId="165" formatCode="#,##0_ ;\-#,##0\ "/>
    <numFmt numFmtId="166" formatCode="_-* #,##0_-;\-* #,##0_-;_-* &quot;-&quot;??_-;_-@_-"/>
  </numFmts>
  <fonts count="10"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name val="Arial Narrow"/>
      <family val="2"/>
    </font>
    <font>
      <b/>
      <sz val="12"/>
      <color theme="1"/>
      <name val="Arial Narrow"/>
      <family val="2"/>
    </font>
    <font>
      <b/>
      <sz val="24"/>
      <color theme="1"/>
      <name val="Arial Narrow"/>
      <family val="2"/>
    </font>
    <font>
      <sz val="12"/>
      <color theme="1"/>
      <name val="Arial"/>
      <family val="2"/>
    </font>
    <font>
      <b/>
      <sz val="12"/>
      <color theme="1"/>
      <name val="Arial"/>
      <family val="2"/>
    </font>
    <font>
      <b/>
      <sz val="12"/>
      <name val="Arial Narrow"/>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indexed="64"/>
      </bottom>
      <diagonal/>
    </border>
  </borders>
  <cellStyleXfs count="5">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cellStyleXfs>
  <cellXfs count="98">
    <xf numFmtId="0" fontId="0" fillId="0" borderId="0" xfId="0"/>
    <xf numFmtId="0" fontId="1" fillId="0" borderId="0" xfId="0" applyFont="1"/>
    <xf numFmtId="0" fontId="1" fillId="2" borderId="0" xfId="0" applyFont="1" applyFill="1"/>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43" fontId="1" fillId="0" borderId="0" xfId="3" applyFont="1"/>
    <xf numFmtId="0" fontId="6" fillId="0" borderId="0" xfId="0" applyFont="1" applyBorder="1" applyAlignment="1">
      <alignment vertical="center" wrapText="1"/>
    </xf>
    <xf numFmtId="0" fontId="7" fillId="0" borderId="16" xfId="0" applyFont="1" applyBorder="1" applyAlignment="1">
      <alignment horizontal="left" vertical="center" wrapText="1"/>
    </xf>
    <xf numFmtId="0" fontId="7" fillId="0" borderId="11" xfId="0" applyFont="1" applyBorder="1" applyAlignment="1">
      <alignment horizontal="left" vertical="center" wrapText="1"/>
    </xf>
    <xf numFmtId="0" fontId="7" fillId="0" borderId="17" xfId="0" applyFont="1" applyBorder="1" applyAlignment="1">
      <alignment horizontal="left" vertical="center" wrapText="1"/>
    </xf>
    <xf numFmtId="0" fontId="1" fillId="2" borderId="0" xfId="0" applyFont="1" applyFill="1" applyAlignment="1">
      <alignment horizontal="left" vertical="center"/>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1"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27"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43" fontId="1" fillId="2" borderId="1" xfId="3" applyFont="1" applyFill="1" applyBorder="1" applyAlignment="1">
      <alignment horizontal="center" vertical="center" wrapText="1"/>
    </xf>
    <xf numFmtId="43" fontId="1" fillId="2" borderId="6" xfId="3" applyFont="1" applyFill="1" applyBorder="1" applyAlignment="1">
      <alignment horizontal="center" vertical="center" wrapText="1"/>
    </xf>
    <xf numFmtId="41" fontId="1" fillId="2" borderId="5" xfId="1" applyFont="1" applyFill="1" applyBorder="1" applyAlignment="1">
      <alignment horizontal="center" vertical="center" wrapText="1"/>
    </xf>
    <xf numFmtId="9" fontId="1" fillId="2" borderId="6" xfId="2" applyFont="1" applyFill="1" applyBorder="1" applyAlignment="1">
      <alignment horizontal="center" vertical="center" wrapText="1"/>
    </xf>
    <xf numFmtId="166" fontId="1" fillId="2" borderId="5" xfId="3" applyNumberFormat="1"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0" xfId="0" applyFont="1" applyFill="1" applyAlignment="1">
      <alignment horizontal="center" vertical="center" wrapText="1"/>
    </xf>
    <xf numFmtId="9" fontId="4" fillId="2" borderId="6" xfId="2" applyFont="1" applyFill="1" applyBorder="1" applyAlignment="1">
      <alignment horizontal="center" vertical="center" wrapText="1"/>
    </xf>
    <xf numFmtId="0" fontId="1" fillId="2" borderId="6" xfId="0" applyFont="1" applyFill="1" applyBorder="1" applyAlignment="1">
      <alignment horizontal="center" vertical="center" wrapText="1"/>
    </xf>
    <xf numFmtId="166" fontId="1" fillId="2" borderId="23" xfId="3"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4" fillId="2" borderId="27" xfId="0" applyFont="1" applyFill="1" applyBorder="1" applyAlignment="1">
      <alignment horizontal="left" vertical="center" wrapText="1"/>
    </xf>
    <xf numFmtId="0" fontId="4" fillId="2" borderId="1" xfId="0" applyFont="1" applyFill="1" applyBorder="1" applyAlignment="1">
      <alignment horizontal="center" vertical="center" wrapText="1"/>
    </xf>
    <xf numFmtId="165" fontId="4" fillId="2" borderId="1" xfId="3"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right" vertical="center" wrapText="1"/>
    </xf>
    <xf numFmtId="166" fontId="4" fillId="2" borderId="5" xfId="3" applyNumberFormat="1"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24" xfId="0" applyFont="1" applyFill="1" applyBorder="1" applyAlignment="1">
      <alignment horizontal="center" vertical="center" wrapText="1"/>
    </xf>
    <xf numFmtId="43" fontId="1" fillId="2" borderId="24" xfId="3" applyFont="1" applyFill="1" applyBorder="1" applyAlignment="1">
      <alignment horizontal="center" vertical="center" wrapText="1"/>
    </xf>
    <xf numFmtId="0" fontId="1" fillId="2" borderId="25" xfId="0" applyFont="1" applyFill="1" applyBorder="1" applyAlignment="1">
      <alignment horizontal="center" vertical="center" wrapText="1"/>
    </xf>
    <xf numFmtId="9" fontId="4" fillId="2" borderId="25" xfId="2" applyFont="1" applyFill="1" applyBorder="1" applyAlignment="1">
      <alignment horizontal="center" vertical="center" wrapText="1"/>
    </xf>
    <xf numFmtId="9" fontId="1" fillId="2" borderId="25" xfId="2" applyFont="1" applyFill="1" applyBorder="1" applyAlignment="1">
      <alignment horizontal="center" vertical="center" wrapText="1"/>
    </xf>
    <xf numFmtId="0" fontId="1" fillId="2" borderId="29"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43" fontId="4" fillId="0" borderId="1" xfId="3" applyFont="1" applyFill="1" applyBorder="1" applyAlignment="1">
      <alignment horizontal="center" vertical="center" wrapText="1"/>
    </xf>
    <xf numFmtId="0" fontId="4" fillId="0" borderId="6" xfId="0" applyFont="1" applyFill="1" applyBorder="1" applyAlignment="1">
      <alignment horizontal="center" vertical="center" wrapText="1"/>
    </xf>
    <xf numFmtId="166" fontId="4" fillId="0" borderId="5" xfId="3" applyNumberFormat="1" applyFont="1" applyFill="1" applyBorder="1" applyAlignment="1">
      <alignment horizontal="center" vertical="center" wrapText="1"/>
    </xf>
    <xf numFmtId="9" fontId="4" fillId="0" borderId="6" xfId="2" applyFont="1" applyFill="1" applyBorder="1" applyAlignment="1">
      <alignment horizontal="center" vertical="center" wrapText="1"/>
    </xf>
    <xf numFmtId="0" fontId="4" fillId="0" borderId="0" xfId="0" applyFont="1" applyAlignment="1">
      <alignment horizontal="center" vertical="center" wrapText="1"/>
    </xf>
    <xf numFmtId="0" fontId="6" fillId="0" borderId="22" xfId="0" applyFont="1" applyBorder="1" applyAlignment="1">
      <alignment vertical="center" wrapText="1"/>
    </xf>
    <xf numFmtId="0" fontId="1" fillId="2" borderId="30" xfId="0" applyFont="1" applyFill="1" applyBorder="1" applyAlignment="1">
      <alignment horizontal="center" vertical="center" wrapText="1"/>
    </xf>
    <xf numFmtId="166" fontId="4" fillId="2" borderId="5" xfId="3" applyNumberFormat="1" applyFont="1" applyFill="1" applyBorder="1" applyAlignment="1">
      <alignment vertical="center" wrapText="1"/>
    </xf>
    <xf numFmtId="166" fontId="4" fillId="2" borderId="5" xfId="3" applyNumberFormat="1" applyFont="1" applyFill="1" applyBorder="1" applyAlignment="1">
      <alignment horizontal="right" vertical="center" wrapText="1"/>
    </xf>
    <xf numFmtId="166" fontId="4" fillId="2" borderId="23" xfId="3" applyNumberFormat="1" applyFont="1" applyFill="1" applyBorder="1" applyAlignment="1">
      <alignment horizontal="center" vertical="center" wrapText="1"/>
    </xf>
    <xf numFmtId="9" fontId="1" fillId="0" borderId="0" xfId="2" applyFont="1"/>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7"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center"/>
    </xf>
    <xf numFmtId="0" fontId="1" fillId="0" borderId="21" xfId="0" applyFont="1" applyBorder="1" applyAlignment="1">
      <alignment horizontal="center"/>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1" xfId="0" applyFont="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0" xfId="0" applyFont="1" applyBorder="1" applyAlignment="1">
      <alignment horizontal="center"/>
    </xf>
    <xf numFmtId="0" fontId="1" fillId="0" borderId="9" xfId="0" applyFont="1" applyBorder="1" applyAlignment="1">
      <alignment horizontal="center"/>
    </xf>
    <xf numFmtId="0" fontId="1" fillId="0" borderId="22" xfId="0" applyFont="1" applyBorder="1" applyAlignment="1">
      <alignment horizontal="center"/>
    </xf>
    <xf numFmtId="0" fontId="4" fillId="2" borderId="5" xfId="0" applyFont="1" applyFill="1" applyBorder="1" applyAlignment="1">
      <alignment horizontal="center" vertical="center" wrapText="1"/>
    </xf>
    <xf numFmtId="0" fontId="1" fillId="2" borderId="23" xfId="0" applyFont="1" applyFill="1" applyBorder="1" applyAlignment="1">
      <alignment horizontal="center" vertical="center" wrapText="1"/>
    </xf>
  </cellXfs>
  <cellStyles count="5">
    <cellStyle name="Millares" xfId="3" builtinId="3"/>
    <cellStyle name="Millares [0]" xfId="1" builtinId="6"/>
    <cellStyle name="Moneda 6" xfId="4" xr:uid="{00000000-0005-0000-0000-000002000000}"/>
    <cellStyle name="Normal" xfId="0" builtinId="0"/>
    <cellStyle name="Porcentaje" xfId="2" builtinId="5"/>
  </cellStyles>
  <dxfs count="0"/>
  <tableStyles count="0" defaultTableStyle="TableStyleMedium2" defaultPivotStyle="PivotStyleLight16"/>
  <colors>
    <mruColors>
      <color rgb="FF33CCFF"/>
      <color rgb="FFCCFFFF"/>
      <color rgb="FF66CCFF"/>
      <color rgb="FF99FFCC"/>
      <color rgb="FFCCFF99"/>
      <color rgb="FF00CC00"/>
      <color rgb="FF99FF99"/>
      <color rgb="FF66FF99"/>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666750</xdr:colOff>
      <xdr:row>0</xdr:row>
      <xdr:rowOff>130969</xdr:rowOff>
    </xdr:from>
    <xdr:to>
      <xdr:col>2</xdr:col>
      <xdr:colOff>1624162</xdr:colOff>
      <xdr:row>2</xdr:row>
      <xdr:rowOff>161895</xdr:rowOff>
    </xdr:to>
    <xdr:pic>
      <xdr:nvPicPr>
        <xdr:cNvPr id="4" name="Imagen 3" descr="Logo institucional INCI">
          <a:extLst>
            <a:ext uri="{FF2B5EF4-FFF2-40B4-BE49-F238E27FC236}">
              <a16:creationId xmlns:a16="http://schemas.microsoft.com/office/drawing/2014/main" id="{3BAF5AFA-D25F-483E-9092-BBDC9D58B1F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925286" y="130969"/>
          <a:ext cx="2277305" cy="65685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41"/>
  <sheetViews>
    <sheetView tabSelected="1" zoomScale="70" zoomScaleNormal="70" workbookViewId="0">
      <selection sqref="A1:C3"/>
    </sheetView>
  </sheetViews>
  <sheetFormatPr baseColWidth="10" defaultColWidth="0" defaultRowHeight="15.75" zeroHeight="1" x14ac:dyDescent="0.25"/>
  <cols>
    <col min="1" max="1" width="3.85546875" style="1" customWidth="1"/>
    <col min="2" max="2" width="19.7109375" style="1" customWidth="1"/>
    <col min="3" max="3" width="41.140625" style="1" customWidth="1"/>
    <col min="4" max="4" width="23.5703125" style="1" customWidth="1"/>
    <col min="5" max="5" width="19.85546875" style="1" customWidth="1"/>
    <col min="6" max="6" width="12.7109375" style="1" customWidth="1"/>
    <col min="7" max="7" width="11.7109375" style="1" customWidth="1"/>
    <col min="8" max="8" width="18.42578125" style="1" customWidth="1"/>
    <col min="9" max="9" width="30" style="1" customWidth="1"/>
    <col min="10" max="11" width="17.7109375" style="1" customWidth="1"/>
    <col min="12" max="13" width="17.28515625" style="1" customWidth="1"/>
    <col min="14" max="14" width="16.5703125" style="1" customWidth="1"/>
    <col min="15" max="15" width="16.5703125" style="63" customWidth="1"/>
    <col min="16" max="16" width="15.42578125" style="1" hidden="1" customWidth="1"/>
    <col min="17" max="17" width="15.42578125" style="2" hidden="1" customWidth="1"/>
    <col min="18" max="18" width="39.85546875" style="10" customWidth="1"/>
    <col min="19" max="77" width="0" style="2" hidden="1" customWidth="1"/>
    <col min="78" max="82" width="0" style="1" hidden="1" customWidth="1"/>
    <col min="83" max="16384" width="5" style="1" hidden="1"/>
  </cols>
  <sheetData>
    <row r="1" spans="1:82" ht="24.75" customHeight="1" x14ac:dyDescent="0.25">
      <c r="A1" s="66"/>
      <c r="B1" s="95"/>
      <c r="C1" s="67"/>
      <c r="D1" s="72" t="s">
        <v>72</v>
      </c>
      <c r="E1" s="73"/>
      <c r="F1" s="73"/>
      <c r="G1" s="73"/>
      <c r="H1" s="73"/>
      <c r="I1" s="73"/>
      <c r="J1" s="73"/>
      <c r="K1" s="73"/>
      <c r="L1" s="73"/>
      <c r="M1" s="73"/>
      <c r="N1" s="73"/>
      <c r="O1" s="74"/>
      <c r="P1" s="58"/>
      <c r="Q1" s="58"/>
      <c r="R1" s="7" t="s">
        <v>0</v>
      </c>
    </row>
    <row r="2" spans="1:82" ht="24.75" customHeight="1" x14ac:dyDescent="0.25">
      <c r="A2" s="68"/>
      <c r="B2" s="93"/>
      <c r="C2" s="69"/>
      <c r="D2" s="75"/>
      <c r="E2" s="76"/>
      <c r="F2" s="76"/>
      <c r="G2" s="76"/>
      <c r="H2" s="76"/>
      <c r="I2" s="76"/>
      <c r="J2" s="76"/>
      <c r="K2" s="76"/>
      <c r="L2" s="76"/>
      <c r="M2" s="76"/>
      <c r="N2" s="76"/>
      <c r="O2" s="77"/>
      <c r="P2" s="6"/>
      <c r="Q2" s="6"/>
      <c r="R2" s="8" t="s">
        <v>1</v>
      </c>
    </row>
    <row r="3" spans="1:82" ht="24.75" customHeight="1" thickBot="1" x14ac:dyDescent="0.3">
      <c r="A3" s="70"/>
      <c r="B3" s="94"/>
      <c r="C3" s="71"/>
      <c r="D3" s="78"/>
      <c r="E3" s="79"/>
      <c r="F3" s="79"/>
      <c r="G3" s="79"/>
      <c r="H3" s="79"/>
      <c r="I3" s="79"/>
      <c r="J3" s="79"/>
      <c r="K3" s="79"/>
      <c r="L3" s="79"/>
      <c r="M3" s="79"/>
      <c r="N3" s="79"/>
      <c r="O3" s="80"/>
      <c r="P3" s="6"/>
      <c r="Q3" s="6"/>
      <c r="R3" s="9" t="s">
        <v>2</v>
      </c>
    </row>
    <row r="4" spans="1:82" s="4" customFormat="1" ht="35.25" customHeight="1" x14ac:dyDescent="0.25">
      <c r="A4" s="83" t="s">
        <v>3</v>
      </c>
      <c r="B4" s="85" t="s">
        <v>4</v>
      </c>
      <c r="C4" s="87" t="s">
        <v>5</v>
      </c>
      <c r="D4" s="85" t="s">
        <v>6</v>
      </c>
      <c r="E4" s="64" t="s">
        <v>7</v>
      </c>
      <c r="F4" s="64" t="s">
        <v>8</v>
      </c>
      <c r="G4" s="64" t="s">
        <v>9</v>
      </c>
      <c r="H4" s="64" t="s">
        <v>10</v>
      </c>
      <c r="I4" s="91" t="s">
        <v>11</v>
      </c>
      <c r="J4" s="85" t="s">
        <v>12</v>
      </c>
      <c r="K4" s="91"/>
      <c r="L4" s="85" t="s">
        <v>13</v>
      </c>
      <c r="M4" s="91"/>
      <c r="N4" s="85" t="s">
        <v>14</v>
      </c>
      <c r="O4" s="91"/>
      <c r="P4" s="85" t="s">
        <v>15</v>
      </c>
      <c r="Q4" s="91"/>
      <c r="R4" s="89" t="s">
        <v>16</v>
      </c>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row>
    <row r="5" spans="1:82" s="4" customFormat="1" ht="105.75" customHeight="1" x14ac:dyDescent="0.25">
      <c r="A5" s="84"/>
      <c r="B5" s="86"/>
      <c r="C5" s="88"/>
      <c r="D5" s="86"/>
      <c r="E5" s="65"/>
      <c r="F5" s="65"/>
      <c r="G5" s="65"/>
      <c r="H5" s="65"/>
      <c r="I5" s="92"/>
      <c r="J5" s="12" t="s">
        <v>17</v>
      </c>
      <c r="K5" s="11" t="s">
        <v>18</v>
      </c>
      <c r="L5" s="12" t="s">
        <v>17</v>
      </c>
      <c r="M5" s="11" t="s">
        <v>19</v>
      </c>
      <c r="N5" s="12" t="s">
        <v>17</v>
      </c>
      <c r="O5" s="11" t="s">
        <v>19</v>
      </c>
      <c r="P5" s="12" t="s">
        <v>17</v>
      </c>
      <c r="Q5" s="11" t="s">
        <v>19</v>
      </c>
      <c r="R5" s="90"/>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row>
    <row r="6" spans="1:82" s="57" customFormat="1" ht="204.75" customHeight="1" x14ac:dyDescent="0.25">
      <c r="A6" s="48">
        <v>1</v>
      </c>
      <c r="B6" s="49" t="s">
        <v>77</v>
      </c>
      <c r="C6" s="50" t="s">
        <v>81</v>
      </c>
      <c r="D6" s="51" t="s">
        <v>20</v>
      </c>
      <c r="E6" s="52" t="s">
        <v>21</v>
      </c>
      <c r="F6" s="52" t="s">
        <v>22</v>
      </c>
      <c r="G6" s="52" t="s">
        <v>23</v>
      </c>
      <c r="H6" s="53">
        <v>1144848957</v>
      </c>
      <c r="I6" s="54" t="s">
        <v>24</v>
      </c>
      <c r="J6" s="55">
        <v>72929001</v>
      </c>
      <c r="K6" s="56">
        <f>(J6/H6)</f>
        <v>6.3701853903160785E-2</v>
      </c>
      <c r="L6" s="55">
        <v>401035758</v>
      </c>
      <c r="M6" s="56">
        <f>L6/H6</f>
        <v>0.35029577967288134</v>
      </c>
      <c r="N6" s="55">
        <f>+L6+102143536+118651741+136906175</f>
        <v>758737210</v>
      </c>
      <c r="O6" s="56">
        <f>N6/H6</f>
        <v>0.66274001068946253</v>
      </c>
      <c r="P6" s="55"/>
      <c r="Q6" s="56"/>
      <c r="R6" s="13" t="s">
        <v>62</v>
      </c>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row>
    <row r="7" spans="1:82" s="25" customFormat="1" ht="138.75" customHeight="1" x14ac:dyDescent="0.25">
      <c r="A7" s="14">
        <v>2</v>
      </c>
      <c r="B7" s="15" t="s">
        <v>25</v>
      </c>
      <c r="C7" s="16" t="s">
        <v>82</v>
      </c>
      <c r="D7" s="17" t="s">
        <v>26</v>
      </c>
      <c r="E7" s="18" t="s">
        <v>27</v>
      </c>
      <c r="F7" s="18" t="s">
        <v>22</v>
      </c>
      <c r="G7" s="18" t="s">
        <v>23</v>
      </c>
      <c r="H7" s="19">
        <v>55029972</v>
      </c>
      <c r="I7" s="20" t="s">
        <v>28</v>
      </c>
      <c r="J7" s="36">
        <v>37835969</v>
      </c>
      <c r="K7" s="26">
        <f>(J7/H7)</f>
        <v>0.68755203073699545</v>
      </c>
      <c r="L7" s="23">
        <v>87048291</v>
      </c>
      <c r="M7" s="22">
        <f>L7/H7</f>
        <v>1.5818341866501404</v>
      </c>
      <c r="N7" s="36">
        <v>91345291</v>
      </c>
      <c r="O7" s="26">
        <f t="shared" ref="O7:O17" si="0">N7/H7</f>
        <v>1.6599189074637364</v>
      </c>
      <c r="P7" s="23"/>
      <c r="Q7" s="22"/>
      <c r="R7" s="24" t="s">
        <v>63</v>
      </c>
    </row>
    <row r="8" spans="1:82" s="25" customFormat="1" ht="155.25" customHeight="1" x14ac:dyDescent="0.25">
      <c r="A8" s="14">
        <v>3</v>
      </c>
      <c r="B8" s="15" t="s">
        <v>29</v>
      </c>
      <c r="C8" s="16" t="s">
        <v>83</v>
      </c>
      <c r="D8" s="17" t="s">
        <v>30</v>
      </c>
      <c r="E8" s="18" t="s">
        <v>27</v>
      </c>
      <c r="F8" s="18" t="s">
        <v>22</v>
      </c>
      <c r="G8" s="18" t="s">
        <v>23</v>
      </c>
      <c r="H8" s="19">
        <v>46942</v>
      </c>
      <c r="I8" s="20" t="s">
        <v>31</v>
      </c>
      <c r="J8" s="36">
        <v>176031</v>
      </c>
      <c r="K8" s="26">
        <f>(J8/H8)</f>
        <v>3.7499680456733842</v>
      </c>
      <c r="L8" s="23">
        <v>975209</v>
      </c>
      <c r="M8" s="22">
        <f>L8/H8</f>
        <v>20.774764603127263</v>
      </c>
      <c r="N8" s="36">
        <v>1457752</v>
      </c>
      <c r="O8" s="26">
        <f t="shared" si="0"/>
        <v>31.054322355246899</v>
      </c>
      <c r="P8" s="23"/>
      <c r="Q8" s="22"/>
      <c r="R8" s="24" t="s">
        <v>61</v>
      </c>
    </row>
    <row r="9" spans="1:82" s="25" customFormat="1" ht="118.5" customHeight="1" x14ac:dyDescent="0.25">
      <c r="A9" s="14">
        <v>4</v>
      </c>
      <c r="B9" s="15" t="s">
        <v>73</v>
      </c>
      <c r="C9" s="16" t="s">
        <v>84</v>
      </c>
      <c r="D9" s="17" t="s">
        <v>32</v>
      </c>
      <c r="E9" s="18" t="s">
        <v>33</v>
      </c>
      <c r="F9" s="18" t="s">
        <v>22</v>
      </c>
      <c r="G9" s="18" t="s">
        <v>23</v>
      </c>
      <c r="H9" s="19">
        <v>5400098</v>
      </c>
      <c r="I9" s="20" t="s">
        <v>34</v>
      </c>
      <c r="J9" s="36">
        <v>0</v>
      </c>
      <c r="K9" s="26">
        <v>0</v>
      </c>
      <c r="L9" s="23">
        <v>0</v>
      </c>
      <c r="M9" s="22">
        <v>0</v>
      </c>
      <c r="N9" s="36">
        <v>0</v>
      </c>
      <c r="O9" s="26">
        <f t="shared" si="0"/>
        <v>0</v>
      </c>
      <c r="P9" s="23"/>
      <c r="Q9" s="22"/>
      <c r="R9" s="24" t="s">
        <v>64</v>
      </c>
    </row>
    <row r="10" spans="1:82" s="25" customFormat="1" ht="108" customHeight="1" x14ac:dyDescent="0.25">
      <c r="A10" s="14">
        <v>5</v>
      </c>
      <c r="B10" s="81" t="s">
        <v>76</v>
      </c>
      <c r="C10" s="16" t="s">
        <v>85</v>
      </c>
      <c r="D10" s="17" t="s">
        <v>35</v>
      </c>
      <c r="E10" s="18" t="s">
        <v>36</v>
      </c>
      <c r="F10" s="18" t="s">
        <v>22</v>
      </c>
      <c r="G10" s="18" t="s">
        <v>23</v>
      </c>
      <c r="H10" s="19">
        <v>69990860</v>
      </c>
      <c r="I10" s="20" t="s">
        <v>37</v>
      </c>
      <c r="J10" s="36">
        <v>169432</v>
      </c>
      <c r="K10" s="26">
        <f>(J10/H10)</f>
        <v>2.4207732266755973E-3</v>
      </c>
      <c r="L10" s="23">
        <v>21723205</v>
      </c>
      <c r="M10" s="22">
        <f>L10/H10</f>
        <v>0.31037202571878669</v>
      </c>
      <c r="N10" s="36">
        <f>+L10+3655907+4590558+2314400</f>
        <v>32284070</v>
      </c>
      <c r="O10" s="26">
        <f t="shared" si="0"/>
        <v>0.46126122753742416</v>
      </c>
      <c r="P10" s="23"/>
      <c r="Q10" s="22"/>
      <c r="R10" s="24" t="s">
        <v>65</v>
      </c>
    </row>
    <row r="11" spans="1:82" s="25" customFormat="1" ht="75.75" customHeight="1" x14ac:dyDescent="0.25">
      <c r="A11" s="14">
        <v>6</v>
      </c>
      <c r="B11" s="82"/>
      <c r="C11" s="16" t="s">
        <v>91</v>
      </c>
      <c r="D11" s="17" t="s">
        <v>38</v>
      </c>
      <c r="E11" s="18" t="s">
        <v>33</v>
      </c>
      <c r="F11" s="18" t="s">
        <v>22</v>
      </c>
      <c r="G11" s="18" t="s">
        <v>23</v>
      </c>
      <c r="H11" s="19">
        <v>46589519</v>
      </c>
      <c r="I11" s="27" t="s">
        <v>39</v>
      </c>
      <c r="J11" s="36">
        <v>0</v>
      </c>
      <c r="K11" s="26">
        <f>(J11/H11)</f>
        <v>0</v>
      </c>
      <c r="L11" s="23">
        <v>9621913</v>
      </c>
      <c r="M11" s="22">
        <f>L11/H11</f>
        <v>0.20652527020079345</v>
      </c>
      <c r="N11" s="36">
        <f>+L11+3800935+3367236+2273990</f>
        <v>19064074</v>
      </c>
      <c r="O11" s="26">
        <f t="shared" si="0"/>
        <v>0.40919233358043466</v>
      </c>
      <c r="P11" s="23"/>
      <c r="Q11" s="22"/>
      <c r="R11" s="24" t="s">
        <v>66</v>
      </c>
    </row>
    <row r="12" spans="1:82" s="25" customFormat="1" ht="64.5" customHeight="1" x14ac:dyDescent="0.25">
      <c r="A12" s="14">
        <v>7</v>
      </c>
      <c r="B12" s="15" t="s">
        <v>40</v>
      </c>
      <c r="C12" s="16" t="s">
        <v>92</v>
      </c>
      <c r="D12" s="17" t="s">
        <v>93</v>
      </c>
      <c r="E12" s="18" t="s">
        <v>41</v>
      </c>
      <c r="F12" s="18" t="s">
        <v>22</v>
      </c>
      <c r="G12" s="18" t="s">
        <v>23</v>
      </c>
      <c r="H12" s="19" t="s">
        <v>42</v>
      </c>
      <c r="I12" s="20" t="s">
        <v>43</v>
      </c>
      <c r="J12" s="36">
        <v>0</v>
      </c>
      <c r="K12" s="26">
        <v>0</v>
      </c>
      <c r="L12" s="23">
        <v>0</v>
      </c>
      <c r="M12" s="22">
        <v>0</v>
      </c>
      <c r="N12" s="36">
        <v>0</v>
      </c>
      <c r="O12" s="26">
        <v>0</v>
      </c>
      <c r="P12" s="23"/>
      <c r="Q12" s="22"/>
      <c r="R12" s="24" t="s">
        <v>78</v>
      </c>
    </row>
    <row r="13" spans="1:82" s="25" customFormat="1" ht="109.5" customHeight="1" x14ac:dyDescent="0.25">
      <c r="A13" s="14">
        <v>8</v>
      </c>
      <c r="B13" s="15" t="s">
        <v>75</v>
      </c>
      <c r="C13" s="16" t="s">
        <v>86</v>
      </c>
      <c r="D13" s="17" t="s">
        <v>44</v>
      </c>
      <c r="E13" s="18" t="s">
        <v>45</v>
      </c>
      <c r="F13" s="18" t="s">
        <v>22</v>
      </c>
      <c r="G13" s="18" t="s">
        <v>23</v>
      </c>
      <c r="H13" s="19">
        <v>2474537</v>
      </c>
      <c r="I13" s="27" t="s">
        <v>46</v>
      </c>
      <c r="J13" s="36">
        <v>391117</v>
      </c>
      <c r="K13" s="26">
        <f>J13/H13</f>
        <v>0.1580566384741873</v>
      </c>
      <c r="L13" s="23">
        <v>1059149</v>
      </c>
      <c r="M13" s="22">
        <f>+L13/H13</f>
        <v>0.42801905972713278</v>
      </c>
      <c r="N13" s="36">
        <f>+L13+233222+105490+129400</f>
        <v>1527261</v>
      </c>
      <c r="O13" s="26">
        <f t="shared" si="0"/>
        <v>0.61719060979892404</v>
      </c>
      <c r="P13" s="23"/>
      <c r="Q13" s="22"/>
      <c r="R13" s="24" t="s">
        <v>67</v>
      </c>
    </row>
    <row r="14" spans="1:82" s="38" customFormat="1" ht="144" customHeight="1" x14ac:dyDescent="0.25">
      <c r="A14" s="29">
        <v>9</v>
      </c>
      <c r="B14" s="30" t="s">
        <v>47</v>
      </c>
      <c r="C14" s="31" t="s">
        <v>87</v>
      </c>
      <c r="D14" s="96" t="s">
        <v>48</v>
      </c>
      <c r="E14" s="32" t="s">
        <v>49</v>
      </c>
      <c r="F14" s="32" t="s">
        <v>22</v>
      </c>
      <c r="G14" s="32" t="s">
        <v>23</v>
      </c>
      <c r="H14" s="33">
        <v>271</v>
      </c>
      <c r="I14" s="34" t="s">
        <v>50</v>
      </c>
      <c r="J14" s="60">
        <v>45</v>
      </c>
      <c r="K14" s="26">
        <f>J14/H14</f>
        <v>0.16605166051660517</v>
      </c>
      <c r="L14" s="61">
        <f>45+35</f>
        <v>80</v>
      </c>
      <c r="M14" s="26">
        <v>0</v>
      </c>
      <c r="N14" s="60">
        <f>+L14+63</f>
        <v>143</v>
      </c>
      <c r="O14" s="26">
        <f t="shared" si="0"/>
        <v>0.52767527675276749</v>
      </c>
      <c r="P14" s="35"/>
      <c r="Q14" s="26"/>
      <c r="R14" s="37" t="s">
        <v>68</v>
      </c>
    </row>
    <row r="15" spans="1:82" s="25" customFormat="1" ht="122.25" customHeight="1" x14ac:dyDescent="0.25">
      <c r="A15" s="14">
        <v>10</v>
      </c>
      <c r="B15" s="39" t="s">
        <v>74</v>
      </c>
      <c r="C15" s="16" t="s">
        <v>88</v>
      </c>
      <c r="D15" s="96" t="s">
        <v>51</v>
      </c>
      <c r="E15" s="18" t="s">
        <v>52</v>
      </c>
      <c r="F15" s="18" t="s">
        <v>22</v>
      </c>
      <c r="G15" s="18" t="s">
        <v>23</v>
      </c>
      <c r="H15" s="19" t="s">
        <v>53</v>
      </c>
      <c r="I15" s="27" t="s">
        <v>54</v>
      </c>
      <c r="J15" s="36" t="s">
        <v>55</v>
      </c>
      <c r="K15" s="26" t="s">
        <v>56</v>
      </c>
      <c r="L15" s="23" t="s">
        <v>57</v>
      </c>
      <c r="M15" s="22" t="s">
        <v>56</v>
      </c>
      <c r="N15" s="36" t="s">
        <v>57</v>
      </c>
      <c r="O15" s="26" t="s">
        <v>56</v>
      </c>
      <c r="P15" s="21"/>
      <c r="Q15" s="22"/>
      <c r="R15" s="24" t="s">
        <v>69</v>
      </c>
    </row>
    <row r="16" spans="1:82" s="25" customFormat="1" ht="84.75" customHeight="1" x14ac:dyDescent="0.25">
      <c r="A16" s="14">
        <v>11</v>
      </c>
      <c r="B16" s="39" t="s">
        <v>74</v>
      </c>
      <c r="C16" s="16" t="s">
        <v>90</v>
      </c>
      <c r="D16" s="17" t="s">
        <v>80</v>
      </c>
      <c r="E16" s="18" t="s">
        <v>58</v>
      </c>
      <c r="F16" s="18" t="s">
        <v>22</v>
      </c>
      <c r="G16" s="18" t="s">
        <v>23</v>
      </c>
      <c r="H16" s="19">
        <v>5029259</v>
      </c>
      <c r="I16" s="27" t="s">
        <v>59</v>
      </c>
      <c r="J16" s="36">
        <v>512400</v>
      </c>
      <c r="K16" s="26">
        <f>J16/H16</f>
        <v>0.10188379640022516</v>
      </c>
      <c r="L16" s="23">
        <v>1798030</v>
      </c>
      <c r="M16" s="22">
        <f>L16/H16</f>
        <v>0.35751390015904927</v>
      </c>
      <c r="N16" s="36">
        <f>+L16+212090+45680+197430+33230+40060+490950</f>
        <v>2817470</v>
      </c>
      <c r="O16" s="26">
        <f t="shared" si="0"/>
        <v>0.56021572959356436</v>
      </c>
      <c r="P16" s="23"/>
      <c r="Q16" s="22"/>
      <c r="R16" s="24" t="s">
        <v>70</v>
      </c>
    </row>
    <row r="17" spans="1:18" s="25" customFormat="1" ht="162" customHeight="1" thickBot="1" x14ac:dyDescent="0.3">
      <c r="A17" s="59">
        <v>12</v>
      </c>
      <c r="B17" s="40" t="s">
        <v>74</v>
      </c>
      <c r="C17" s="41" t="s">
        <v>89</v>
      </c>
      <c r="D17" s="97" t="s">
        <v>79</v>
      </c>
      <c r="E17" s="42" t="s">
        <v>52</v>
      </c>
      <c r="F17" s="42" t="s">
        <v>22</v>
      </c>
      <c r="G17" s="42" t="s">
        <v>23</v>
      </c>
      <c r="H17" s="43">
        <v>45694410</v>
      </c>
      <c r="I17" s="44" t="s">
        <v>60</v>
      </c>
      <c r="J17" s="62">
        <v>7712670</v>
      </c>
      <c r="K17" s="45">
        <f>J17/H17</f>
        <v>0.16878804212594056</v>
      </c>
      <c r="L17" s="28">
        <v>20794790</v>
      </c>
      <c r="M17" s="46">
        <f>L17/H17</f>
        <v>0.45508389319393772</v>
      </c>
      <c r="N17" s="62">
        <f>+L17+4541880+4244370+5172220</f>
        <v>34753260</v>
      </c>
      <c r="O17" s="45">
        <f t="shared" si="0"/>
        <v>0.76055823896183361</v>
      </c>
      <c r="P17" s="28"/>
      <c r="Q17" s="46"/>
      <c r="R17" s="47" t="s">
        <v>71</v>
      </c>
    </row>
    <row r="35" spans="13:13" hidden="1" x14ac:dyDescent="0.25">
      <c r="M35" s="5"/>
    </row>
    <row r="36" spans="13:13" hidden="1" x14ac:dyDescent="0.25">
      <c r="M36" s="5"/>
    </row>
    <row r="37" spans="13:13" hidden="1" x14ac:dyDescent="0.25">
      <c r="M37" s="5"/>
    </row>
    <row r="38" spans="13:13" hidden="1" x14ac:dyDescent="0.25">
      <c r="M38" s="5"/>
    </row>
    <row r="39" spans="13:13" hidden="1" x14ac:dyDescent="0.25">
      <c r="M39" s="5"/>
    </row>
    <row r="40" spans="13:13" hidden="1" x14ac:dyDescent="0.25">
      <c r="M40" s="5"/>
    </row>
    <row r="41" spans="13:13" hidden="1" x14ac:dyDescent="0.25"/>
  </sheetData>
  <mergeCells count="17">
    <mergeCell ref="R4:R5"/>
    <mergeCell ref="G4:G5"/>
    <mergeCell ref="I4:I5"/>
    <mergeCell ref="J4:K4"/>
    <mergeCell ref="L4:M4"/>
    <mergeCell ref="N4:O4"/>
    <mergeCell ref="H4:H5"/>
    <mergeCell ref="P4:Q4"/>
    <mergeCell ref="E4:E5"/>
    <mergeCell ref="F4:F5"/>
    <mergeCell ref="B10:B11"/>
    <mergeCell ref="A4:A5"/>
    <mergeCell ref="B4:B5"/>
    <mergeCell ref="C4:C5"/>
    <mergeCell ref="D4:D5"/>
    <mergeCell ref="D1:O3"/>
    <mergeCell ref="A1:C3"/>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AUSTERIDAD  TERCER TRIMESTRE </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del Pilar Gomez</dc:creator>
  <cp:keywords/>
  <dc:description/>
  <cp:lastModifiedBy>Bryan Ricardo Suarez Rojas</cp:lastModifiedBy>
  <cp:revision/>
  <dcterms:created xsi:type="dcterms:W3CDTF">2019-05-15T13:17:41Z</dcterms:created>
  <dcterms:modified xsi:type="dcterms:W3CDTF">2024-01-24T19:24:03Z</dcterms:modified>
  <cp:category/>
  <cp:contentStatus/>
</cp:coreProperties>
</file>