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57314\Documents\INCI\PAAC Y RIESGOS\SEGUNDO INFORME\"/>
    </mc:Choice>
  </mc:AlternateContent>
  <xr:revisionPtr revIDLastSave="0" documentId="13_ncr:1_{AECF8B37-A5FD-4D3D-A330-8EE8B3A4A3F3}" xr6:coauthVersionLast="45" xr6:coauthVersionMax="45" xr10:uidLastSave="{00000000-0000-0000-0000-000000000000}"/>
  <bookViews>
    <workbookView xWindow="-120" yWindow="-120" windowWidth="20730" windowHeight="11160" tabRatio="808" firstSheet="4" activeTab="7" xr2:uid="{00000000-000D-0000-FFFF-FFFF00000000}"/>
  </bookViews>
  <sheets>
    <sheet name="Consolidado" sheetId="9" r:id="rId1"/>
    <sheet name="C1 Gestión del Riesgo " sheetId="2" r:id="rId2"/>
    <sheet name="C2 Racionalización de Tramites" sheetId="6" r:id="rId3"/>
    <sheet name="C3 Rendición cuentas" sheetId="8" r:id="rId4"/>
    <sheet name="C4 Mejora atención al ciudadano" sheetId="3" r:id="rId5"/>
    <sheet name="C5 Transparencia y acceso Info" sheetId="4" r:id="rId6"/>
    <sheet name="C6 Participación ciudadana" sheetId="7" r:id="rId7"/>
    <sheet name="C7 Iniciativas Adicionales" sheetId="5" r:id="rId8"/>
  </sheets>
  <externalReferences>
    <externalReference r:id="rId9"/>
    <externalReference r:id="rId10"/>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 i="4" l="1"/>
  <c r="J9" i="3" l="1"/>
  <c r="Q13" i="8" l="1"/>
  <c r="K16" i="9"/>
  <c r="L16" i="9" s="1"/>
  <c r="J16" i="9"/>
  <c r="G16" i="9"/>
  <c r="H16" i="9" s="1"/>
  <c r="F16" i="9"/>
  <c r="C16" i="9"/>
  <c r="B16" i="9"/>
  <c r="L15" i="9"/>
  <c r="L14" i="9"/>
  <c r="H14" i="9"/>
  <c r="D14" i="9"/>
  <c r="L13" i="9"/>
  <c r="H13" i="9"/>
  <c r="D13" i="9"/>
  <c r="L12" i="9"/>
  <c r="H12" i="9"/>
  <c r="D12" i="9"/>
  <c r="L11" i="9"/>
  <c r="H11" i="9"/>
  <c r="D11" i="9"/>
  <c r="L10" i="9"/>
  <c r="H10" i="9"/>
  <c r="D10" i="9"/>
  <c r="D16" i="9" s="1"/>
  <c r="L9" i="9"/>
  <c r="K5" i="5"/>
  <c r="L8" i="7"/>
  <c r="M4" i="6" l="1"/>
  <c r="J8" i="2"/>
  <c r="A4" i="2" l="1"/>
  <c r="A5" i="2" s="1"/>
  <c r="A6" i="2" s="1"/>
  <c r="A7" i="2" s="1"/>
</calcChain>
</file>

<file path=xl/sharedStrings.xml><?xml version="1.0" encoding="utf-8"?>
<sst xmlns="http://schemas.openxmlformats.org/spreadsheetml/2006/main" count="488" uniqueCount="336">
  <si>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</si>
  <si>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</si>
  <si>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</si>
  <si>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</si>
  <si>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</si>
  <si>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</si>
  <si>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</si>
  <si>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</si>
  <si>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</si>
  <si>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</si>
  <si>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</si>
  <si>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</si>
  <si>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</si>
  <si>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</si>
  <si>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</si>
  <si>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</si>
  <si>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</si>
  <si>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</si>
  <si>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</si>
  <si>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</si>
  <si>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</si>
  <si>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</si>
  <si>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</si>
  <si>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</si>
  <si>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</si>
  <si>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</si>
  <si>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</si>
  <si>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</si>
  <si>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</si>
  <si>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</si>
  <si>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</si>
  <si>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</si>
  <si>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</si>
  <si>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</si>
  <si>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</si>
  <si>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</si>
  <si>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</si>
  <si>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</si>
  <si>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</si>
  <si>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</si>
  <si>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</si>
  <si>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</si>
  <si>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</si>
  <si>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</si>
  <si>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</si>
  <si>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</si>
  <si>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</si>
  <si>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</si>
  <si>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</si>
  <si>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</si>
  <si>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</si>
  <si>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</si>
  <si>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</si>
  <si>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</si>
  <si>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</si>
  <si>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</si>
  <si>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</si>
  <si>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</si>
  <si>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</si>
  <si>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</si>
  <si>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</si>
  <si>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</si>
  <si>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</si>
  <si>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</si>
  <si>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</si>
  <si>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</si>
  <si>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</si>
  <si>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</si>
  <si>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</si>
  <si>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</si>
  <si>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</si>
  <si>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</si>
  <si>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</si>
  <si>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</si>
  <si>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</si>
  <si>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</si>
  <si>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</si>
  <si>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</si>
  <si>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</si>
  <si>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</si>
  <si>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</si>
  <si>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</si>
  <si>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</si>
  <si>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</si>
  <si>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</si>
  <si>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</si>
  <si>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</si>
  <si>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</si>
  <si>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</si>
  <si>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</si>
  <si>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</si>
  <si>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</si>
  <si>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</si>
  <si>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</si>
  <si>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</si>
  <si>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</si>
  <si>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</si>
  <si>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</si>
  <si>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</si>
  <si>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</si>
  <si>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</si>
  <si>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</si>
  <si>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</si>
  <si>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</si>
  <si>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</si>
  <si>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</si>
  <si>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</si>
  <si>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Abril  de 2020</t>
  </si>
  <si>
    <t>Identificar los temas de interés que los grupos de valor y los organismos de control tienen sobre la gestión institucional para definir la información a divulgar en la rendición de cuentas</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</si>
  <si>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</si>
  <si>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</si>
  <si>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</si>
  <si>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</si>
  <si>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</si>
  <si>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</si>
  <si>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</si>
  <si>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</si>
  <si>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</si>
  <si>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</si>
  <si>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</si>
  <si>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</si>
  <si>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</si>
  <si>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</si>
  <si>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</si>
  <si>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</si>
  <si>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</si>
  <si>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</si>
  <si>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</si>
  <si>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</si>
  <si>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</si>
  <si>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</si>
  <si>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</si>
  <si>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</si>
  <si>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</si>
  <si>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</si>
  <si>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</si>
  <si>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</si>
  <si>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</si>
  <si>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</si>
  <si>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</si>
  <si>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</si>
  <si>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</si>
  <si>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</si>
  <si>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</si>
  <si>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</si>
  <si>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</si>
  <si>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</si>
  <si>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</si>
  <si>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</si>
  <si>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</si>
  <si>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</si>
  <si>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</si>
  <si>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</si>
  <si>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</si>
  <si>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</si>
  <si>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</si>
  <si>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</si>
  <si>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</si>
  <si>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</si>
  <si>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</si>
  <si>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</si>
  <si>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</si>
  <si>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</si>
  <si>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</si>
  <si>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</si>
  <si>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</si>
  <si>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</si>
  <si>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Componente 3: Rendición de cuentas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</si>
  <si>
    <t>INDICADORES</t>
  </si>
  <si>
    <t>Número de capacitaciones en las cuales participó el equipo de la estrategia de Rendición de Cuentas/Número de capacitaciones planeadas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</si>
  <si>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</si>
  <si>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</si>
  <si>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</si>
  <si>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</si>
  <si>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</si>
  <si>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</si>
  <si>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</si>
  <si>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</si>
  <si>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</si>
  <si>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Febrero 27 de 2020</t>
  </si>
  <si>
    <t>Incluir dentro del informe trimestral un indicador que permita medir la cantidad de ciudadanos atendidos a través de los diferentes canales</t>
  </si>
  <si>
    <t>Incluir dentro del informe trimestral de PQRSD los tiempos de respuesta por parte de cada una de las dependencias</t>
  </si>
  <si>
    <t>Julio de 2020
Agosto de 2020
Enero de 2021</t>
  </si>
  <si>
    <t>Tres (3) Informes con los tiempos de respuesta de cada dependencia elaborados y publicados en la pagina Web
(Acción establecida a partir de Julio)</t>
  </si>
  <si>
    <t>(4) Informes PQRSD (Trimestral)
3 Informes con el indicador de  cantidad de ciudadanos atendidos a través de los diferentes canales ya que se estableció a partir de julio</t>
  </si>
  <si>
    <t>No se ha iniciado la revisión del Documento de Política Administración del Riesgo</t>
  </si>
  <si>
    <t>Se revisó y actualizó el mapa de riesgos de corrupción de acuerdo con la Guía de Administración del Riesgo del DAFP</t>
  </si>
  <si>
    <t>Se publicó el mapa de riesgos de corrupción en la página web en la sección de transparencia y acceso a la información pública http://www.inci.gov.co/transparencia/61-politicas-y-lineamientos-2020</t>
  </si>
  <si>
    <t>Se realizó el seguimiento correspondiente al primer cuatrimestre y se publicó en la página web de la entidad 
http://www.inci.gov.co/transparencia/61-politicas-y-lineamientos-2020</t>
  </si>
  <si>
    <t>El seguimiento se realizará durante los 10 primeros días del mes de mayo</t>
  </si>
  <si>
    <t>Primer cuatrimestre seguimiento</t>
  </si>
  <si>
    <t>Se consultó la Guía del Departamento Administrativo de la Función Pública para elaborar la estrategia de racionalización de los OPAS
Una vez hecha la revisión de los cuatro OPAS que figuraban en  el SUIT se  eliminaron 2 de ellos; definiendo los siguientes:  
1) Registro Biblioteca Virtual para Ciegos de Colombia  
2)Asistencia Técnica. 
Así mismo, se realizó la actualización de los link del OPA  22202- Registro para acceder al servicio Biblioteca Virtual para Ciegos de Colombia
Para el segundo semestre; se analizará la posibilidad de reducir los tiempos de respuesta a los usuarios.</t>
  </si>
  <si>
    <t>Segundo cuatrimestre seguimiento</t>
  </si>
  <si>
    <t>Se elaboró el autodiagnóstico de la estrategia de rendición de cuentas de la entidad</t>
  </si>
  <si>
    <t xml:space="preserve">Todas las las metas del plan de acción institucional de la vigencia 2020 se encuentran asociadas con los Derechos Humanos y los Objetivos de Desarrollo Sostenible  </t>
  </si>
  <si>
    <t>Se actualizó y publicó el documento de caracterización de los grupos de valor  para el año 2020 en: 
http://www.inci.gov.co/transparencia/1011-caracterizacion-de-usuarios-0</t>
  </si>
  <si>
    <t>Se solicitará al Asesor de Comunicaciones para el proximo cuatrimestre enviar a organizaciones de personas con discapacidad visual, población con discapacidad visual, y entidades el "Formato Aspectos a incluir en el plan anticorrupción y atención al ciudadano" con el propósito de recopilar información que permira identificar los temas de interés que los grupos de valor tienen sobre la gestión institucional y para definir la información que se va a divulgar en la rendición de cuentas</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</si>
  <si>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</si>
  <si>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rendición de cuentas</t>
  </si>
  <si>
    <t>Se solicitó a través de correo electrónico del 27 de abril dirigido a Subdirección Técnica, información sobre los eventos que van a desarrollar los procesos de asistencia técnica y del centro cultural durante el año 2020; con el propósito de definir en cuál o cuáles de ellos se adelantarán los espacios de rendición de cuentas</t>
  </si>
  <si>
    <t>No se ha elaborado la presentación sobre la gestión de la entidad y los resultados y el avance en la garantía de derechos que se presentará en los espacios de diálogo definidos en el cronograma.</t>
  </si>
  <si>
    <t>Dado que no se han llevado a cabo espacios de rendición de cuentas no se ha elaborado el informe</t>
  </si>
  <si>
    <t>Se realiza seguimiento a la estrategia de rendición de cuentas definida en el Plan Anticorrupción y de Atención al ciudadano correspondiente al primer cuatrimestre. Se realizan observaciones frente a las actividades planteadas dado que algunas son repetidas en otros componentes.</t>
  </si>
  <si>
    <t xml:space="preserve">Primer cuatrimestre seguimiento </t>
  </si>
  <si>
    <t>Se elaboró el informe trimestral incluyéndole indicadores que miden tiempos de espera, de atención y cantidad de ciudadanos atendidos. Se encuentra publicado en la página web seccion de transparencia: 
http://www.inci.gov.co/transparencia/1010-informe-de-peticiones-quejas-reclamos-denuncias-y-solicitudes-de-acceso-la-1</t>
  </si>
  <si>
    <t>La funcionaria de servicio al ciudadano se capacitó el 29 de enero en el Primer encuentro de líderes de servicio al ciudadano</t>
  </si>
  <si>
    <t xml:space="preserve">Dada la contingencia de la emergencia sanitaria y ambiental, el  Plan Institucional de Capacitación se esta ajustando de acuerdo con las nuevas condiciones. Este incluirá el curso de "lenguaje Claro" para los servidores públicos de la entidad </t>
  </si>
  <si>
    <t>Se revisó, actualizó y publicó en la página web la Carta de trato digno al usuario 
http://www.inci.gov.co/sites/default/files/transparencia/CARTA TRATO DIGNO.docx</t>
  </si>
  <si>
    <t>El primer informe de las  mediciones  de  percepción  de  los  ciudadanos  respecto  a  la  calidad  y  accesibilidad de la oferta institucional y el servicio recibido se elabora en junio</t>
  </si>
  <si>
    <t xml:space="preserve">Segundo cuatrimestre seguimiento </t>
  </si>
  <si>
    <t xml:space="preserve">Se mantiene actualizada la sección de ‘Transparencia y acceso a la información pública’, de acuerdo con lo que establece la ley 1712 de 2014, decretos y resoluciones reglamentarias. </t>
  </si>
  <si>
    <t>Se tiene publicado el 100% de la información contractual  mensualmente en la página web del INCI y en el SECOP II conforme a las directrices de Colombia Compra Eficiente.</t>
  </si>
  <si>
    <t>No se ha iniciado con esta actividad</t>
  </si>
  <si>
    <t>Se avanza en los ajustes del portal web del INCI, requeridos en la norma NTC 5854 de 2011, frente a los criterios del nivel AA</t>
  </si>
  <si>
    <t>Se elaboró y publicó en la página web seccion de transparencia: 
http://www.inci.gov.co/transparencia/1010-informe-de-peticiones-quejas-reclamos-denuncias-y-solicitudes-de-acceso-la-1;  el primer informe trimestral de las peticiones, quejas, reclamos, sugerencias y denuncias (PQRSD)</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</si>
  <si>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</si>
  <si>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participación ciudadana</t>
  </si>
  <si>
    <t xml:space="preserve">Se solicitó a través de correo electrónico del 27 de abril dirigido a Subdirección  Técnica, información sobre  los espacios que van a adelantar con el propósito de promover y asesorar a organizaciones sociales y  otros colectivos de personas con discapacidad, para  la participación y el ejercicio de sus derechos. </t>
  </si>
  <si>
    <t>Dado que no se han llevado a cabo espacios de participación ciudadana no se ha elaborado el informe</t>
  </si>
  <si>
    <t>Se realiza seguimiento a la ejecución de la estrategia de participación ciudadana establecida en el Plan Anticorrupción y de Atención al ciudadano, correspondiente al primer cuatrimestre. Se recomienda revisar la pertinencia dee actividades repetidas en otros componentes.</t>
  </si>
  <si>
    <t>No se ha iniciado con esta actividad
El 29 de abril el proceso Gestión Humana convocó a través de correo electrónico a  los servidores públicos de la Entidad a participar en el curso "Integridad, Transparencia y Lucha contra la Corrupción", del Departamento Administrativo de la Función Pública"</t>
  </si>
  <si>
    <t>Se esta revisando la Guía de conflicto de interes del DAFP para  definir que mecanismos, procedimientos o estrategias de conflicto de interés incluir en el Código de Integridad del INCI</t>
  </si>
  <si>
    <t xml:space="preserve">Se revisó y actualizó el mapa de riesgos de corrupción de acuerdo con la Guía de Administración del Riesgo del DAFP con los líderes de proceso </t>
  </si>
  <si>
    <t>Se realizó el seguimiento correspondiente al segundo cuatrimestre y se publicó en la página web de la entidad 
http://www.inci.gov.co/transparencia/61-politicas-y-lineamientos-2020</t>
  </si>
  <si>
    <t>El seguimiento se realizará durante los 10 primeros días del mes de septiembre</t>
  </si>
  <si>
    <t>Ya se elaboró el autodiagnóstico de la estrategia de rendición de cuentas de la entidad</t>
  </si>
  <si>
    <t>El anterior cuatrimestre se actualizó y publicó el documento de caracterización de los grupos de valor  para el año 2020 en: 
http://www.inci.gov.co/transparencia/1011-caracterizacion-de-usuarios-0</t>
  </si>
  <si>
    <t>Se realizó la revisión, ajuste y actualización del Documento de Política Administración del Riesgo y se publicó en la página web de la entidad sección de transparencia http://www.inci.gov.co/transparencia/61-politicas-y-lineamientos-2020</t>
  </si>
  <si>
    <t>Se realiza seguimiento a la estrategia de rendición de cuentas definida en el Plan Anticorrupción y de Atención al ciudadano correspondiente al segundo cuatrimestre</t>
  </si>
  <si>
    <t>No se ha elaborado la presentación sobre la gestión de la entidad y los resultados y el avance en la garantía de derechos que se presentará en los espacios de diálogo.</t>
  </si>
  <si>
    <t>Se elaboró el informe trimestral con corte a junio 30 incluyéndole un indicador que permite conocer  la cantidad de ciudadanos atendidos a través de los diferentes canales. Se publicó en la página web seccion de transparencia: 
http://www.inci.gov.co/transparencia/1010-informe-de-peticiones-quejas-reclamos-denuncias-y-solicitudes-de-acceso-la-1</t>
  </si>
  <si>
    <t>La funcionaria de servicio al ciudadano participó Segundo Encuentro de Equipo Transversal de Servicio al Ciudadano y otras
iniciativas de Función Pública (DAFP)el miércoles, 15 de julio, en el canal de YouTube (hps://www.youtube.com/user/webmasterdafp) y en el perfil de Facebook (hps://es-la.facebook.com/FuncionPublica/)del Departamento Administravo de la Función Pública. el Primer encuentro de líderes de servicio al ciudadano</t>
  </si>
  <si>
    <t>Se elaboró y publicó en la página web seccion de transparencia: 
http://www.inci.gov.co/transparencia/1010-informe-de-peticiones-quejas-reclamos-denuncias-y-solicitudes-de-acceso-la-1;  el segundo informe trimestral de las peticiones, quejas, reclamos, sugerencias y denuncias (PQRSD) incluyéndole  los tiempos de respuesta por parte de cada una de las dependencias</t>
  </si>
  <si>
    <t>Se publica mensualmente  el 100% de la información contractual  en la página web del INCI y en el SECOP II conforme a las directrices de Colombia Compra Eficiente.</t>
  </si>
  <si>
    <t>Se actualizó el acto administrativo del equipo que lidera el proceso de planeación e implementación de los ejercicios de rendición de cuentas y participación ciudadana</t>
  </si>
  <si>
    <t xml:space="preserve">Se realiza seguimiento a la ejecución de la estrategia de participación ciudadana establecida en el Plan Anticorrupción y de Atención al ciudadano, correspondiente al segundo  cuatrimestre. </t>
  </si>
  <si>
    <t xml:space="preserve">En el mes de agosto se actualizó el acto administrativo de los integrantes que conforman el  equipo que lidera el proceso de planeación e implementación de los ejercicios de rendición de cuentas.  Se incluyó a la profesional de planeación: Jenny Malaver y a la servidora pública de servicio al ciudadano: María Helena Cruz. </t>
  </si>
  <si>
    <t xml:space="preserve">Se elaboró el cronograma con roles y responsables que contenga el antes, durante y después de la estrategia </t>
  </si>
  <si>
    <t>Se realizó verificación y actualización de las OPA´S  14536  “Asistencia técnica para fortalecer la inclusión de la población con discapacidad visual y la OPA con ID 22202 Biblioteca Virtual para Ciegos de Colombia respectivamente, acorde recomendaciones de MINTIC para finalizar la incorporación de los mismos en el portal GOV.CO. satisfactoriamente en el mes de mayo.</t>
  </si>
  <si>
    <t>Se avanza en la revisión y ajuste de los micrositios de la página web del INCI en cuanto a estructura, contenido y accesibilidad</t>
  </si>
  <si>
    <t>El equipo de rendición de cuentas, en reunión del día 18 de agosto decidió aplicar durante agosto y septiembre el "Formato Aspectos a incluir en el plan anticorrupción y atención al ciudadano" a profesionales de instituciones educativas y entidades relacionadas con el tema de discapacidad con el propósito de recopilar información que permita identificar los temas de interés que los grupos de valor tienen sobre la gestión institucional y para definir la información que se va a divulgar en la rendición de cuentas. 
Una vez se sistematice la información se definirán los temas de interés que los grupos de valor tienen sobre la gestión institucional para definir la información a divulgar en la rendición de cuentas</t>
  </si>
  <si>
    <t>Se inicia en septiembre la elaboración de las Tablas de Retención Documental</t>
  </si>
  <si>
    <t xml:space="preserve">Se descargó y se inició la organización de la información publicada en datos.gov.co 
Se revisó la normatividad y lineamientos internos y externos para la actualización de los tres instrumentos.
</t>
  </si>
  <si>
    <t>Se elaboró el cronograma con roles y responsables que contenga el antes, durante y después de la estrategia .</t>
  </si>
  <si>
    <t>Ya se realizó la asociación de las metas del plan de acción anual con los Derechos Humanos y los Objetivos de Desarrollo Sostenible</t>
  </si>
  <si>
    <t>Durante el segundo cuatrimestre se inició la revisión y ajuste del Micrositio de atención al ciudadano de la página web del INCI en cuanto a estructura, contenido y accesibilidad</t>
  </si>
  <si>
    <t>Se elaboró el  primer informe de las  mediciones  de  percepción  de  los  ciudadanos  respecto al servicio recibido el cual hace parte del informe de PQRSD del mes de junio
Se publicó en la página web seccion de transparencia: 
http://www.inci.gov.co/transparencia/1010-informe-de-peticiones-quejas-reclamos-denuncias-y-solicitudes-de-acceso-la-1</t>
  </si>
  <si>
    <t>El proceso de gestión humana convocó a los líderes de las dependencias de
Planeación - Control Interno - Talento Humano Comunicaciones - Oficina Jurídica para asisitir la capacitación sobre implementación de acciones de prevención de conflicto de intereses el día Martes 28 de julio de 2020, de 9:00 am a 11:00 am a través de: Facebook live / Youtube live</t>
  </si>
  <si>
    <t>cumplimiento</t>
  </si>
  <si>
    <t xml:space="preserve">Se aporta evidencia de la revisión y actualización del mapa de riesgos con los líderes de proceso.
</t>
  </si>
  <si>
    <t xml:space="preserve">Se evidencia publicación del mapa de riesgos de corrupcíón y su actualización.
</t>
  </si>
  <si>
    <t xml:space="preserve">Se aportan evidencias del seguimiento realizado por los líderes de proceso al mapa de riesgos de corrupción. 
Pendiente verificar cumplimiento de acciones
</t>
  </si>
  <si>
    <t>Se realiza seguimiento a las acciones establecidas y se presenta el informe correspondiente</t>
  </si>
  <si>
    <t>PROMEDIO</t>
  </si>
  <si>
    <t>Se aporta evidencia de la actualización realizada, correo del 27 de mayo de 2020 de la Dirección de Gobierno Digital en el que informan que efectuada la validación de la AND y las 2 OPAS del Instituto se encuentran avaladas e integradas satisfactoriamente al portal GOV.CO</t>
  </si>
  <si>
    <t>Seguimiento OCI Segundo Cuatrimestre</t>
  </si>
  <si>
    <t>Actividad cumplida en el primer cuatrimestre</t>
  </si>
  <si>
    <t>No se aporta evidencia de su ejecución.</t>
  </si>
  <si>
    <t>Se aporta como evidencia Cronograma de Rendición de cuentas que incluye actividades, responsables, fecha y avances</t>
  </si>
  <si>
    <t>No se aporta evidencia de avance en su ejecución.
En el cronograma de Rendición de cuentas está prevista la actividad para el mes de octubre</t>
  </si>
  <si>
    <t>Se realiza seguimiento correspondiente al segundo cuatrimestre de 2020 de la estrategia definida en el Plan Anticorrupción y de Atención al Ciudadano</t>
  </si>
  <si>
    <t>Se evidencia informe publicado en la página web. Se verifica la inclusión del indicador propuesto</t>
  </si>
  <si>
    <t>Se aporta evidencia de la invitación al segundo encuentro de equipo transersal de servicio al ciudadano.</t>
  </si>
  <si>
    <t>Actividad realizada en el primer cuatrimestre</t>
  </si>
  <si>
    <t>Se evidencia actualizacion de la sección de transparencia en la página web.</t>
  </si>
  <si>
    <t>En el seguimiento realizado a la contratación en el mes de mayo se evidenciaron debilidades en la publicación de información en la página web.</t>
  </si>
  <si>
    <t>INSTITUTO NACIONAL PARA CIEGOS</t>
  </si>
  <si>
    <t xml:space="preserve">INFORME DE SEGUIMIENTO  AL PLAN ANTICORRUPCIÓN Y DE ATENCIÓN AL CIUDADANO </t>
  </si>
  <si>
    <t xml:space="preserve">FECHA DE CORTE: </t>
  </si>
  <si>
    <t>AGOSTO 31 DE 2019</t>
  </si>
  <si>
    <t>FECHA DEL INFORME:</t>
  </si>
  <si>
    <t>SEPTIEMBRE 10 DE 2019</t>
  </si>
  <si>
    <t>SEPTIEMBRE 12 DE 2019</t>
  </si>
  <si>
    <t>ELABORADO POR:</t>
  </si>
  <si>
    <t>ASESORA DE CONTROL INTERNO.</t>
  </si>
  <si>
    <t>ASESOR DE CONTROL INTERNO</t>
  </si>
  <si>
    <t>SEGUIMIENTO PRIMER CUATRIMESTRE 2019</t>
  </si>
  <si>
    <t>SEGUIMIENTO SEGUNDO CUATRIMESTRE 2019</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</si>
  <si>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</si>
  <si>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</si>
  <si>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</si>
  <si>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</si>
  <si>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</si>
  <si>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</si>
  <si>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</si>
  <si>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Actividades en ejecución. Se revisan y actualizan los servicios. Pendiente actualización SUIT.</t>
  </si>
  <si>
    <t>No se aporta evidencia del avance. Actividad en proceso</t>
  </si>
  <si>
    <t xml:space="preserve">Componente 3: 
Rendición de Cuentas </t>
  </si>
  <si>
    <t>Actividades en ejecución. Las actividades propuestas tienen fecha de junio 30 y diciembre 30 de 2019</t>
  </si>
  <si>
    <t>Actividades en ejecución. Las actividades propuestas tienen fecha de terminación diciembre de 2019</t>
  </si>
  <si>
    <t xml:space="preserve">Componente 4:
Mecanismo de mejoramiento del atención al ciudadano </t>
  </si>
  <si>
    <t xml:space="preserve">Componente 5: 
Mecanismo de Transparencia y acceso a la información pública </t>
  </si>
  <si>
    <t>Actividades en ejecución.Actividades previstas para el segundo semestre de 2019</t>
  </si>
  <si>
    <t>COMPONENTE 6:  
Participación Ciudadana</t>
  </si>
  <si>
    <t xml:space="preserve">Componente 7: 
Iniciativas adicionales </t>
  </si>
  <si>
    <t>Actividades previstas para el segundo semestre de 2019</t>
  </si>
  <si>
    <t>Actividades programadas para el mes de septiembre</t>
  </si>
  <si>
    <t xml:space="preserve">PROMEDIO </t>
  </si>
  <si>
    <t>ZONA BAJA</t>
  </si>
  <si>
    <t>ZONA MEDIA</t>
  </si>
  <si>
    <t>Fuente: Página Web Institucional, Carpeta Pública SIG, consultas y verificaciones con los funcionarios responsables de las procesos y/o acciones.</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</si>
  <si>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</si>
  <si>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</si>
  <si>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</si>
  <si>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</si>
  <si>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</si>
  <si>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</si>
  <si>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Magdalena Pedraza Daza - Asesor Control Interno</t>
  </si>
  <si>
    <t>AGOSTO 31 DE 2020</t>
  </si>
  <si>
    <t>SEPTIEMBRE 10 DE 2020</t>
  </si>
  <si>
    <t>SEGUIMIENTO SEGUNDO CUATRIMESTRE 2020</t>
  </si>
  <si>
    <t>No se aporta evidencia de ejecución de la actividad. Se informa que no se ha ejecutado.</t>
  </si>
  <si>
    <t>Pendiente las actividades ejecución, previstas para el tercer cuatrimestre.</t>
  </si>
  <si>
    <t>Se evidencia un informe publicado en la página web. Se verifica la inclusión de medición de percepcion de ciudadanos. 
Se recomienda ampliar la muestra de las encuestas de percepción, dado que solo se aplicó la encuesta a 30 ciudadanos durante el semestre. 
Adicionalmente la actividad hace relación a las encuestas de percepción de los servicios del INCI y no solo a la atención al ciudadano realizada. Se recomienda su revisión</t>
  </si>
  <si>
    <t>Actividad prevista para el tercer cuatrimestre.</t>
  </si>
  <si>
    <t xml:space="preserve">Se evidencia publicacion de informe de PQRS correspondiente al segundo trimestre. Se incluye trámites atendidos fuera de los términos por parte de las dependencias y tiempo promedio de atención (se recomienda revisar esta información)
 </t>
  </si>
  <si>
    <t>Las actividades pendientes están para el  tercer cuatrimestre.</t>
  </si>
  <si>
    <t xml:space="preserve">Se realizó una revisión y ajuste de las OPAS en el SUIT </t>
  </si>
  <si>
    <t>Se realiza seguimiento a la ejecución de la estrategia de participación ciudadana establecida en el Plan Anticorrupción correspondiente al segundo cuatrimestre.</t>
  </si>
  <si>
    <t xml:space="preserve">Se evidencia revisión de la Política de Administración de Riesgos y publicación en la página Web. 
Pendiente su presentación y aprobación por parte del Comité Institucional de Coordinación de Control Interno por parte de la OAP
</t>
  </si>
  <si>
    <t>Se revisó y actualizó la Política de Administración de riesgos, pendiente la aprobación por parte del CICCI</t>
  </si>
  <si>
    <t>Se aporta  evidencia de la gestion realizada. Vinculo a carpeta en Drive que contiene Ley 1712 de 2014,  archivo en excel de esquema de publicación de información. Modelo de resolución de Juriscoop de adopción de instrumentos para la gestión de la información pública contenida en la Ley 1712 de 2014.</t>
  </si>
  <si>
    <t>Se aporta como evidencia ajuste de Cronograma” donde se encuentran todas las páginas del portal web del INCI, con sus avances en montaje y actualización, cumplen con todos los requerimientos y ya se definieron los objetivos de las demás páginas. De las 14 actividades programadas se han ejecutado 9, las demás están programadas para el último trimestre. Se realizó migración del portal web a una nuevo servidor.</t>
  </si>
  <si>
    <t>Se aporta como acto administrativo actualizado del equipo que lidera el proceso de planeación e implementación de los ejercicios de rendición de cuentas, Acta de reunión, de agosto 18. La OCI recomienda que el acta sea firmada (escaneada), teniendo en cuenta el lineamiento dado por el Secretario General a los supervisores de los contratos para la firma de las cuentas e informes de supervisión, lo cual hace que sea viable que se firmen los documentos. El JOAP informa que en razón a las restricciones establecidas por la pandemia, se estableció que superada la pandemia los líderes y/ responsables de los procesos se comprometen a recoger las firmas de los documentos emitidos por la entidad, de acuerdo con lineamiento de la dirección.</t>
  </si>
  <si>
    <t>Se aporta como evidencia Informe Atención al Ciudadano micrositio, en el cual se indica que la actualización del espacio está pendiente de su aprobación y ajuste en la información para su puesta en marcha, igualmente se informa que se está actualizando el formulario de solicitudes de PQRS, se ha realizado la primer propuesta de diseño y accesibilidad y continúa en proceso. 
Se aporta como evidencia Informe de la OAC en el cual informan el avance en el cronograma de actualización del portal web e informa mediante correo de septiembre 8 de 2020 que el actualmente ya se cuenta con la página de Atención al ciudadano activa y funciona con todos los ajustes de accesibilidad y de contenido claro. 
Se verifica pero continúa pendiente su puesta en marcha.</t>
  </si>
  <si>
    <t>Actividad prevista para el tercer cuatrimestre</t>
  </si>
  <si>
    <t xml:space="preserve">No se tiene definido el documento con los temas de interés que los grupos de valor y los organismos de control a incluir en la rendición de cuentas el cual tenía como fecha de ejecución el mes de julio de 2020. Actividad en proceso.
Se aporta como evidencia acta de reunión del 18 de agosto en la que se definen compromisos. Se recomieda que el acta sea firmada (escaneada). </t>
  </si>
  <si>
    <t>Las actividades en curso</t>
  </si>
  <si>
    <t>El 28 de julio se envió correo por parte de Gestión Humana para que todos los funcionarios realicen el curso de "lenguaje Claro" en la página del Departamento Nacional de Planeación
A la fecha 15 servidores públicos han realizado el curso</t>
  </si>
  <si>
    <t xml:space="preserve">Se aporta como evidencia relaciòn de los 15 servidores pùblicos que realizaron el curso de lenguaje claro. </t>
  </si>
  <si>
    <t xml:space="preserve">Se avanza en el desarrollo de las siguientes acciones: 
1.Envío de un correo a los representantes de las personas con discapacidad visual de la información de los Planes de Desarrollo anexando un documento donde vienen las metas que establecieron en el tema de discapacidad para el cuatrienio 2020 – 2023
2.Se brinda asesoría y acompañamiento virtual a las siguientes  asociaciones municipales y/o departamentales: Tuluá, Cesar, Valledupar, Montería, Córdoba, Honda, Sincelejo, Guainía y Vaupés
3. Promoción de la participación Ciudadana en las Localidades de Bogotá (Contrato de prestación de servicios No 030 de 2020 en ejecución)
4. El 28 de agosto se llevó a cabo el evento “Protección al Consumidor a la Hora de Hacer compras en Internet”
</t>
  </si>
  <si>
    <t>El proceso Gestión Humana promovió la participación de los servidores  en el curso  "Integridad, Transparencia y Lucha contra la Corrupción", del Departamento Administrativo de la Función Pública"
A la fecha 51 servidores públicos y 4 contratistas han tomado el curso</t>
  </si>
  <si>
    <t>Se evidencia que en el cronograma de participación ciudadana se establece la realización de 5 actividades de participación ciudadana desde el mes de marzo, el cual incluye reporte de avance: Se identifican de espacios de participación ciudadana,  reporte del correo electrónico de la promoción de los espacios de participacion ciudadana. Se aportan documentos de funcionarios de la Subdirección técnica que refieren de manera general la gestión adelantada de manera virtual con las organizaciones en donde básicamente se obtiene información general de cómo se están elaborando los planes de desarrollo, no es clara la asesoría brindada. No se presentan informes con el formato y contenido establecidos, no se aportan evidencias de la aplicación de encuestas de percepción.</t>
  </si>
  <si>
    <t xml:space="preserve">El área de gestión humano realizó promoción del Curso de Integridad para los servidores del INCI. Se adjunta reporte de los fucionarios que realizaron el curso, en total 45 funcionarios de 72. Igualmente se aporta evidencia de la realización del curso por parte de 4 contratistas.
De acuerdo con las directrices del DAFP, la realización de esta capacitación es obligatoria para los funcionarios públicos, por lo que se recomendia que se promueva para que todos los funcionarios realicen el curso en la presente vigecia
</t>
  </si>
  <si>
    <t>Se aporta cronograma de Actividades de Participación Ciudadana, que incluye actividades, responsables, fecha y avance. Además del cronograma la actividad establece el paso a paso de cada espacio de diálogo, y el seguimiento al cumplimiento de los compromisos adquiridos. No se tienen informes de los espacios de participación ciudadana realizados que se ajusten a lo establecido.
Teniendo en cuenta que la actividad establece la elaboración e implementación del cronograma, la actividad se entiende en proceso de ejecución.</t>
  </si>
  <si>
    <t>Se evidencia la convocatoria a miembros del equipo directivo para participar en la capacitación del DAFP sobre conflictos de interés el 28 de julio.  Se reporta asistencia a la capacitación por parte del Jefe de la Oficina Asesora de Planeación y La Asesora de Control Interno. La OCI remitió los documentos (autodiagnòstico, formato formulaciòn de estrategia, diapositivas de la capacitación, preguntas frecuentes) a Gestión Humana como modelo de aplicación en el INCI. No se reporta asistencia de otros funcionarios.
Se informa mediante correo que no se ha avanzado en estas acciones: Acta de Verificación Guia de Conflicto de Interés e Inclusión de mecanismos, procedimientos o estrategias de conflicto de interés en el Código de Integridad (actualización del código)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</si>
</sst>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240A]d&quot; de &quot;mmmm&quot; de &quot;yyyy;@"/>
    <numFmt numFmtId="165" formatCode="dd/mm/yyyy"/>
    <numFmt numFmtId="166" formatCode="0.0"/>
  </numFmts>
  <fonts count="40">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1"/>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sz val="11"/>
      <color rgb="FF333333"/>
      <name val="Work Sans"/>
    </font>
    <font>
      <b/>
      <sz val="12"/>
      <color theme="0"/>
      <name val="Arial"/>
      <family val="2"/>
    </font>
    <font>
      <sz val="12"/>
      <color theme="1"/>
      <name val="Arial"/>
      <family val="2"/>
    </font>
    <font>
      <b/>
      <sz val="12"/>
      <color theme="1"/>
      <name val="Arial"/>
      <family val="2"/>
    </font>
    <font>
      <b/>
      <sz val="16"/>
      <color theme="0"/>
      <name val="Calibri"/>
      <family val="2"/>
      <scheme val="minor"/>
    </font>
    <font>
      <b/>
      <sz val="12"/>
      <color theme="1"/>
      <name val="Calibri"/>
      <family val="2"/>
      <scheme val="minor"/>
    </font>
    <font>
      <sz val="11"/>
      <name val="Calibri"/>
      <family val="2"/>
      <scheme val="minor"/>
    </font>
    <font>
      <b/>
      <sz val="12"/>
      <name val="Calibri"/>
      <family val="2"/>
      <scheme val="minor"/>
    </font>
    <font>
      <sz val="11"/>
      <color rgb="FFFF0000"/>
      <name val="Calibri"/>
      <family val="2"/>
      <scheme val="minor"/>
    </font>
    <font>
      <sz val="12"/>
      <color rgb="FFFF0000"/>
      <name val="Calibri"/>
      <family val="2"/>
      <scheme val="minor"/>
    </font>
    <font>
      <b/>
      <sz val="16"/>
      <color rgb="FFFF0000"/>
      <name val="Calibri"/>
      <family val="2"/>
      <scheme val="minor"/>
    </font>
    <font>
      <sz val="10"/>
      <color theme="1"/>
      <name val="Calibri"/>
      <family val="2"/>
      <scheme val="minor"/>
    </font>
    <font>
      <sz val="10"/>
      <color theme="1"/>
      <name val="Arial"/>
      <family val="2"/>
    </font>
    <font>
      <sz val="9"/>
      <color theme="1"/>
      <name val="Calibri"/>
      <family val="2"/>
      <scheme val="minor"/>
    </font>
    <font>
      <b/>
      <sz val="9"/>
      <color theme="1"/>
      <name val="Calibri"/>
      <family val="2"/>
      <scheme val="minor"/>
    </font>
    <font>
      <b/>
      <sz val="11"/>
      <name val="Calibri"/>
      <family val="2"/>
      <scheme val="minor"/>
    </font>
  </fonts>
  <fills count="17">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33B8FB"/>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s>
  <cellStyleXfs count="5">
    <xf numFmtId="0" fontId="0" fillId="0" borderId="0"/>
    <xf numFmtId="0" fontId="1" fillId="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48">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6"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Font="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 fillId="0" borderId="0" xfId="0" applyFont="1" applyAlignment="1">
      <alignment vertical="center" wrapText="1"/>
    </xf>
    <xf numFmtId="0" fontId="17" fillId="6"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Alignment="1">
      <alignment horizontal="center" vertical="center"/>
    </xf>
    <xf numFmtId="0" fontId="9" fillId="0" borderId="27" xfId="0" applyFont="1" applyFill="1" applyBorder="1" applyAlignment="1">
      <alignment horizontal="center" wrapText="1"/>
    </xf>
    <xf numFmtId="0" fontId="0" fillId="0" borderId="27" xfId="0" applyBorder="1" applyAlignment="1">
      <alignment horizontal="center" wrapText="1"/>
    </xf>
    <xf numFmtId="0" fontId="0" fillId="0" borderId="21" xfId="0" applyBorder="1" applyAlignment="1">
      <alignment horizont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5" fillId="8" borderId="17" xfId="0" applyFont="1" applyFill="1" applyBorder="1" applyAlignment="1">
      <alignment horizont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4" fontId="3" fillId="8" borderId="5" xfId="0" applyNumberFormat="1"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27"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10" fillId="0" borderId="1" xfId="0" applyFont="1" applyBorder="1" applyAlignment="1">
      <alignment vertical="center" wrapText="1"/>
    </xf>
    <xf numFmtId="0" fontId="19" fillId="8" borderId="24" xfId="0" applyFont="1" applyFill="1" applyBorder="1" applyAlignment="1">
      <alignment horizontal="center" vertical="center" wrapText="1"/>
    </xf>
    <xf numFmtId="0" fontId="19" fillId="8" borderId="8" xfId="0" applyFont="1" applyFill="1" applyBorder="1" applyAlignment="1">
      <alignment horizontal="center" vertical="center" wrapText="1"/>
    </xf>
    <xf numFmtId="14" fontId="19" fillId="8" borderId="8"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10" fillId="0" borderId="0" xfId="0" applyFont="1" applyAlignment="1">
      <alignment vertical="center" wrapText="1"/>
    </xf>
    <xf numFmtId="0" fontId="15" fillId="0" borderId="0" xfId="0" applyFont="1" applyFill="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164" fontId="0"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64" fontId="20" fillId="0" borderId="5"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0" fontId="24"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14" fontId="9" fillId="0" borderId="25"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12" fillId="4" borderId="19" xfId="0" applyFont="1" applyFill="1" applyBorder="1" applyAlignment="1">
      <alignment horizontal="center" vertical="center" wrapText="1"/>
    </xf>
    <xf numFmtId="14" fontId="18" fillId="3" borderId="29" xfId="0" applyNumberFormat="1"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1" xfId="0" applyFont="1" applyFill="1" applyBorder="1" applyAlignment="1">
      <alignment horizontal="center" vertical="center"/>
    </xf>
    <xf numFmtId="0" fontId="0" fillId="0" borderId="2" xfId="0" applyBorder="1" applyAlignment="1">
      <alignment horizontal="center" vertical="center" wrapText="1"/>
    </xf>
    <xf numFmtId="0" fontId="8"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6" fillId="6" borderId="2" xfId="0" applyFont="1" applyFill="1" applyBorder="1" applyAlignment="1">
      <alignment horizontal="center" vertical="center" wrapText="1"/>
    </xf>
    <xf numFmtId="0" fontId="0" fillId="0" borderId="7" xfId="0" applyFill="1" applyBorder="1" applyAlignment="1">
      <alignment vertical="center" wrapText="1"/>
    </xf>
    <xf numFmtId="0" fontId="9" fillId="0" borderId="25" xfId="0" applyFont="1" applyFill="1" applyBorder="1" applyAlignment="1">
      <alignment horizontal="center" vertical="center" wrapText="1"/>
    </xf>
    <xf numFmtId="0" fontId="26" fillId="0" borderId="34" xfId="0" applyFont="1" applyBorder="1" applyAlignment="1">
      <alignment horizontal="center" vertical="center" wrapText="1"/>
    </xf>
    <xf numFmtId="0" fontId="27" fillId="10" borderId="8" xfId="0" applyFont="1" applyFill="1" applyBorder="1" applyAlignment="1">
      <alignment horizontal="center" vertical="center" wrapText="1"/>
    </xf>
    <xf numFmtId="0" fontId="5" fillId="9" borderId="0" xfId="0" applyFont="1" applyFill="1" applyAlignment="1">
      <alignment horizontal="center" vertical="center" wrapText="1"/>
    </xf>
    <xf numFmtId="0" fontId="14" fillId="0" borderId="0" xfId="0" applyFont="1" applyFill="1" applyAlignment="1">
      <alignment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26" fillId="0" borderId="1" xfId="0" applyFont="1" applyFill="1" applyBorder="1" applyAlignment="1">
      <alignment vertical="center" wrapText="1"/>
    </xf>
    <xf numFmtId="164" fontId="10" fillId="0" borderId="1" xfId="0" applyNumberFormat="1" applyFont="1" applyBorder="1" applyAlignment="1">
      <alignment horizontal="center" vertical="center"/>
    </xf>
    <xf numFmtId="0" fontId="26" fillId="0" borderId="1" xfId="0" applyFont="1" applyBorder="1" applyAlignment="1">
      <alignment vertical="center" wrapText="1"/>
    </xf>
    <xf numFmtId="164" fontId="10" fillId="0" borderId="1" xfId="0" applyNumberFormat="1" applyFont="1" applyBorder="1" applyAlignment="1">
      <alignment horizontal="center" vertical="center" wrapText="1"/>
    </xf>
    <xf numFmtId="0" fontId="19" fillId="8" borderId="6" xfId="0" applyFont="1" applyFill="1" applyBorder="1" applyAlignment="1">
      <alignment horizontal="center" vertical="center" wrapText="1"/>
    </xf>
    <xf numFmtId="0" fontId="19" fillId="8" borderId="2" xfId="0" applyFont="1" applyFill="1" applyBorder="1" applyAlignment="1">
      <alignment horizontal="center" vertical="center" wrapText="1"/>
    </xf>
    <xf numFmtId="14" fontId="19" fillId="8" borderId="2" xfId="0" applyNumberFormat="1"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0" fillId="0" borderId="7" xfId="0" applyFont="1" applyBorder="1" applyAlignment="1">
      <alignment vertical="center" wrapText="1"/>
    </xf>
    <xf numFmtId="164" fontId="10" fillId="0" borderId="7" xfId="0" applyNumberFormat="1" applyFont="1" applyBorder="1" applyAlignment="1">
      <alignment horizontal="center" vertical="center" wrapText="1"/>
    </xf>
    <xf numFmtId="0" fontId="26" fillId="0" borderId="7" xfId="0" applyFont="1" applyBorder="1" applyAlignment="1">
      <alignment vertical="center" wrapText="1"/>
    </xf>
    <xf numFmtId="0" fontId="27" fillId="10" borderId="2"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6" fillId="5" borderId="35" xfId="0"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37" xfId="0" applyFont="1" applyFill="1" applyBorder="1" applyAlignment="1">
      <alignment horizontal="center" vertical="center" wrapText="1"/>
    </xf>
    <xf numFmtId="14" fontId="15" fillId="3" borderId="37" xfId="0" applyNumberFormat="1" applyFont="1" applyFill="1" applyBorder="1" applyAlignment="1">
      <alignment horizontal="center" vertical="center" wrapText="1"/>
    </xf>
    <xf numFmtId="0" fontId="28" fillId="1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2" xfId="0" applyFill="1" applyBorder="1" applyAlignment="1">
      <alignment vertical="center" wrapText="1"/>
    </xf>
    <xf numFmtId="0" fontId="29" fillId="10" borderId="25" xfId="0" applyFont="1" applyFill="1" applyBorder="1" applyAlignment="1">
      <alignment horizontal="center" vertical="center" wrapText="1"/>
    </xf>
    <xf numFmtId="0" fontId="25" fillId="10" borderId="10" xfId="0" applyFont="1" applyFill="1" applyBorder="1" applyAlignment="1">
      <alignment horizontal="center" vertical="center"/>
    </xf>
    <xf numFmtId="0" fontId="12" fillId="0" borderId="10" xfId="0" applyFont="1" applyBorder="1" applyAlignment="1">
      <alignment horizontal="center" vertical="center" wrapText="1"/>
    </xf>
    <xf numFmtId="0" fontId="18" fillId="3" borderId="6" xfId="0" applyFont="1" applyFill="1" applyBorder="1" applyAlignment="1">
      <alignment horizontal="center" vertical="center" wrapText="1"/>
    </xf>
    <xf numFmtId="0" fontId="18" fillId="3" borderId="2" xfId="0" applyFont="1" applyFill="1" applyBorder="1" applyAlignment="1">
      <alignment horizontal="center" vertical="center" wrapText="1"/>
    </xf>
    <xf numFmtId="14" fontId="18" fillId="3" borderId="2" xfId="0" applyNumberFormat="1" applyFont="1" applyFill="1" applyBorder="1" applyAlignment="1">
      <alignment horizontal="center" vertical="center" wrapText="1"/>
    </xf>
    <xf numFmtId="0" fontId="31" fillId="10" borderId="2"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12" fillId="0" borderId="3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9" xfId="0" applyFont="1" applyFill="1" applyBorder="1"/>
    <xf numFmtId="164" fontId="9" fillId="0" borderId="30" xfId="0" applyNumberFormat="1" applyFont="1" applyBorder="1" applyAlignment="1">
      <alignment horizontal="center" vertical="center" wrapText="1"/>
    </xf>
    <xf numFmtId="0" fontId="9" fillId="0" borderId="10" xfId="0" applyFont="1" applyBorder="1" applyAlignment="1">
      <alignment horizontal="left" vertical="center" wrapText="1"/>
    </xf>
    <xf numFmtId="0" fontId="4" fillId="0" borderId="1" xfId="0" applyFont="1" applyFill="1" applyBorder="1"/>
    <xf numFmtId="164" fontId="9" fillId="0" borderId="10"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4" fillId="0" borderId="11" xfId="0" applyFont="1" applyFill="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0" fontId="30" fillId="0" borderId="34" xfId="0" applyFont="1" applyFill="1" applyBorder="1" applyAlignment="1">
      <alignment horizontal="left" vertical="center" wrapText="1"/>
    </xf>
    <xf numFmtId="0" fontId="11" fillId="12" borderId="2" xfId="0" applyFont="1" applyFill="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7" xfId="0" applyNumberFormat="1" applyFont="1" applyBorder="1" applyAlignment="1">
      <alignment horizontal="center" vertical="center" wrapText="1"/>
    </xf>
    <xf numFmtId="9" fontId="3" fillId="13" borderId="40" xfId="4" applyFont="1" applyFill="1" applyBorder="1" applyAlignment="1">
      <alignment horizontal="center" vertical="center" wrapText="1"/>
    </xf>
    <xf numFmtId="0" fontId="3" fillId="13" borderId="32" xfId="0" applyFont="1" applyFill="1" applyBorder="1" applyAlignment="1">
      <alignment vertical="center" wrapText="1"/>
    </xf>
    <xf numFmtId="9" fontId="26" fillId="0" borderId="1" xfId="4" applyFont="1" applyBorder="1" applyAlignment="1">
      <alignment horizontal="center" vertical="center" wrapText="1"/>
    </xf>
    <xf numFmtId="0" fontId="10" fillId="0" borderId="4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Fill="1" applyBorder="1" applyAlignment="1">
      <alignment horizontal="center" vertical="center" wrapText="1"/>
    </xf>
    <xf numFmtId="165" fontId="10" fillId="0" borderId="25" xfId="0" applyNumberFormat="1" applyFont="1" applyFill="1" applyBorder="1" applyAlignment="1">
      <alignment horizontal="center" vertical="center" wrapText="1"/>
    </xf>
    <xf numFmtId="164" fontId="20" fillId="0" borderId="44" xfId="0" applyNumberFormat="1" applyFont="1" applyFill="1" applyBorder="1" applyAlignment="1" applyProtection="1">
      <alignment horizontal="center" vertical="center" wrapText="1"/>
    </xf>
    <xf numFmtId="0" fontId="10" fillId="0" borderId="23" xfId="0" applyFont="1" applyBorder="1" applyAlignment="1">
      <alignment horizontal="center" vertical="center" wrapText="1"/>
    </xf>
    <xf numFmtId="0" fontId="12" fillId="0" borderId="0" xfId="0" applyFont="1" applyFill="1" applyAlignment="1">
      <alignment horizontal="center" vertical="center" wrapText="1"/>
    </xf>
    <xf numFmtId="9" fontId="11" fillId="13" borderId="33" xfId="4" applyFont="1" applyFill="1" applyBorder="1" applyAlignment="1">
      <alignment horizontal="center" vertical="center" wrapText="1"/>
    </xf>
    <xf numFmtId="0" fontId="28" fillId="10" borderId="28"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0" fillId="0" borderId="28" xfId="0" applyFont="1" applyFill="1" applyBorder="1" applyAlignment="1">
      <alignment horizontal="left" vertical="center" wrapText="1"/>
    </xf>
    <xf numFmtId="0" fontId="0"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42" xfId="0" applyBorder="1" applyAlignment="1">
      <alignment horizontal="left" vertical="center" wrapText="1"/>
    </xf>
    <xf numFmtId="0" fontId="11" fillId="11" borderId="45"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27" fillId="10" borderId="48"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5" xfId="0" applyFont="1" applyFill="1" applyBorder="1" applyAlignment="1">
      <alignment horizontal="center" vertical="center" wrapText="1"/>
    </xf>
    <xf numFmtId="9" fontId="10" fillId="0" borderId="39" xfId="0" applyNumberFormat="1" applyFont="1" applyBorder="1" applyAlignment="1">
      <alignment horizontal="center" vertical="center"/>
    </xf>
    <xf numFmtId="0" fontId="4" fillId="0" borderId="47" xfId="0" applyFont="1" applyFill="1" applyBorder="1" applyAlignment="1">
      <alignment horizontal="left" vertical="center" wrapText="1"/>
    </xf>
    <xf numFmtId="0" fontId="4" fillId="0" borderId="47" xfId="0" applyFont="1" applyBorder="1" applyAlignment="1">
      <alignment horizontal="left" vertical="center" wrapText="1"/>
    </xf>
    <xf numFmtId="9" fontId="4" fillId="0" borderId="45" xfId="0" applyNumberFormat="1" applyFont="1" applyFill="1" applyBorder="1" applyAlignment="1">
      <alignment horizontal="center" vertical="center" wrapText="1"/>
    </xf>
    <xf numFmtId="9" fontId="4" fillId="0" borderId="46" xfId="0" applyNumberFormat="1" applyFont="1" applyBorder="1" applyAlignment="1">
      <alignment horizontal="center" vertical="center" wrapText="1"/>
    </xf>
    <xf numFmtId="9" fontId="4" fillId="0" borderId="46" xfId="4" applyFont="1" applyBorder="1" applyAlignment="1">
      <alignment horizontal="center" vertical="center" wrapText="1"/>
    </xf>
    <xf numFmtId="9" fontId="4" fillId="0" borderId="50" xfId="0" applyNumberFormat="1" applyFont="1" applyBorder="1" applyAlignment="1">
      <alignment horizontal="center" vertical="center" wrapText="1"/>
    </xf>
    <xf numFmtId="0" fontId="18" fillId="11" borderId="44" xfId="0" applyFont="1" applyFill="1" applyBorder="1" applyAlignment="1">
      <alignment horizontal="center" vertical="center" wrapText="1"/>
    </xf>
    <xf numFmtId="0" fontId="18" fillId="11" borderId="23" xfId="0" applyFont="1" applyFill="1" applyBorder="1" applyAlignment="1">
      <alignment horizontal="center" vertical="center" wrapText="1"/>
    </xf>
    <xf numFmtId="0" fontId="32" fillId="0" borderId="1" xfId="0" applyFont="1" applyBorder="1" applyAlignment="1">
      <alignment vertical="center" wrapText="1"/>
    </xf>
    <xf numFmtId="9" fontId="32" fillId="0" borderId="1" xfId="0" applyNumberFormat="1" applyFont="1" applyBorder="1" applyAlignment="1">
      <alignment horizontal="center" vertical="center" wrapText="1"/>
    </xf>
    <xf numFmtId="0" fontId="6" fillId="13" borderId="1" xfId="0" applyFont="1" applyFill="1" applyBorder="1" applyAlignment="1">
      <alignment horizontal="center" vertical="center" wrapText="1"/>
    </xf>
    <xf numFmtId="9" fontId="6" fillId="13" borderId="1" xfId="4" applyFont="1" applyFill="1" applyBorder="1" applyAlignment="1">
      <alignment horizontal="center" vertical="center" wrapText="1"/>
    </xf>
    <xf numFmtId="0" fontId="18" fillId="11" borderId="1"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0" xfId="0" applyBorder="1" applyAlignment="1">
      <alignment horizontal="center" vertical="center" wrapText="1"/>
    </xf>
    <xf numFmtId="0" fontId="4" fillId="0" borderId="25" xfId="0" applyFont="1" applyFill="1" applyBorder="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horizontal="center" vertical="center" wrapText="1"/>
    </xf>
    <xf numFmtId="0" fontId="18" fillId="11" borderId="2" xfId="0" applyFont="1" applyFill="1" applyBorder="1" applyAlignment="1">
      <alignment horizontal="center" vertical="center" wrapText="1"/>
    </xf>
    <xf numFmtId="0" fontId="25" fillId="10" borderId="28" xfId="0" applyFont="1" applyFill="1" applyBorder="1" applyAlignment="1">
      <alignment horizontal="center" vertical="center"/>
    </xf>
    <xf numFmtId="0" fontId="9" fillId="0" borderId="28" xfId="0" applyFont="1" applyBorder="1" applyAlignment="1">
      <alignment horizontal="left" vertical="center" wrapText="1"/>
    </xf>
    <xf numFmtId="0" fontId="12" fillId="0" borderId="28" xfId="0" applyFont="1" applyBorder="1" applyAlignment="1">
      <alignment horizontal="center" vertical="center" wrapText="1"/>
    </xf>
    <xf numFmtId="0" fontId="9" fillId="0" borderId="28"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19" fillId="15" borderId="1" xfId="0" applyFont="1" applyFill="1" applyBorder="1" applyAlignment="1">
      <alignment horizontal="center" vertical="center"/>
    </xf>
    <xf numFmtId="9" fontId="19" fillId="15" borderId="1" xfId="4" applyFont="1" applyFill="1" applyBorder="1" applyAlignment="1">
      <alignment horizontal="center" vertical="center"/>
    </xf>
    <xf numFmtId="165" fontId="8" fillId="0" borderId="7"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0" fillId="0" borderId="0" xfId="0" applyAlignment="1">
      <alignment vertic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9" fontId="0" fillId="13" borderId="1" xfId="4" applyFont="1" applyFill="1" applyBorder="1" applyAlignment="1">
      <alignment horizontal="center" vertical="center"/>
    </xf>
    <xf numFmtId="0" fontId="0" fillId="0" borderId="51" xfId="0" applyBorder="1" applyAlignment="1">
      <alignment horizontal="center" vertical="center"/>
    </xf>
    <xf numFmtId="1" fontId="0" fillId="0" borderId="2" xfId="0" applyNumberFormat="1" applyBorder="1" applyAlignment="1">
      <alignment horizontal="center" vertical="center"/>
    </xf>
    <xf numFmtId="9" fontId="0" fillId="13" borderId="2" xfId="4" applyFont="1" applyFill="1" applyBorder="1" applyAlignment="1">
      <alignment horizontal="center" vertical="center"/>
    </xf>
    <xf numFmtId="0" fontId="0" fillId="0" borderId="52" xfId="0" applyBorder="1" applyAlignment="1">
      <alignment horizontal="left" vertical="center" wrapText="1"/>
    </xf>
    <xf numFmtId="166" fontId="0" fillId="0" borderId="2" xfId="0" applyNumberFormat="1" applyBorder="1" applyAlignment="1">
      <alignment horizontal="center" vertical="center"/>
    </xf>
    <xf numFmtId="9" fontId="0" fillId="7" borderId="2" xfId="4" applyFont="1" applyFill="1" applyBorder="1" applyAlignment="1">
      <alignment horizontal="center" vertical="center"/>
    </xf>
    <xf numFmtId="0" fontId="35" fillId="0" borderId="52" xfId="0" applyFont="1" applyBorder="1" applyAlignment="1">
      <alignment horizontal="left" vertical="center" wrapText="1"/>
    </xf>
    <xf numFmtId="166" fontId="0" fillId="0" borderId="1" xfId="0" applyNumberFormat="1" applyBorder="1" applyAlignment="1">
      <alignment horizontal="center" vertical="center"/>
    </xf>
    <xf numFmtId="9" fontId="0" fillId="14" borderId="1" xfId="4" applyFont="1" applyFill="1" applyBorder="1" applyAlignment="1">
      <alignment horizontal="center" vertical="center"/>
    </xf>
    <xf numFmtId="0" fontId="0" fillId="7" borderId="28" xfId="0" applyFill="1" applyBorder="1" applyAlignment="1">
      <alignment horizontal="left" vertical="center" wrapText="1"/>
    </xf>
    <xf numFmtId="0" fontId="0" fillId="0" borderId="15" xfId="0" applyBorder="1" applyAlignment="1">
      <alignment horizontal="center" vertical="center"/>
    </xf>
    <xf numFmtId="9" fontId="0" fillId="7" borderId="1" xfId="4" applyFont="1" applyFill="1" applyBorder="1" applyAlignment="1">
      <alignment horizontal="center" vertical="center"/>
    </xf>
    <xf numFmtId="0" fontId="35" fillId="0" borderId="10" xfId="0" applyFont="1" applyBorder="1" applyAlignment="1">
      <alignment horizontal="left" vertical="center" wrapText="1"/>
    </xf>
    <xf numFmtId="0" fontId="35" fillId="0" borderId="12" xfId="0" applyFont="1" applyBorder="1" applyAlignment="1">
      <alignment horizontal="left" vertical="center" wrapText="1"/>
    </xf>
    <xf numFmtId="166" fontId="0" fillId="0" borderId="1" xfId="3" applyNumberFormat="1" applyFont="1" applyBorder="1" applyAlignment="1">
      <alignment horizontal="center" vertical="center"/>
    </xf>
    <xf numFmtId="0" fontId="36" fillId="0" borderId="28" xfId="0" applyFont="1" applyBorder="1" applyAlignment="1">
      <alignment horizontal="left" vertical="center" wrapText="1"/>
    </xf>
    <xf numFmtId="9" fontId="0" fillId="15" borderId="1" xfId="4" applyFont="1" applyFill="1" applyBorder="1" applyAlignment="1">
      <alignment horizontal="center" vertical="center"/>
    </xf>
    <xf numFmtId="0" fontId="0" fillId="0" borderId="16" xfId="0" applyBorder="1" applyAlignment="1">
      <alignment horizontal="center" vertical="center"/>
    </xf>
    <xf numFmtId="1" fontId="0" fillId="0" borderId="11" xfId="0" applyNumberFormat="1" applyBorder="1" applyAlignment="1">
      <alignment horizontal="center" vertical="center"/>
    </xf>
    <xf numFmtId="9" fontId="0" fillId="14" borderId="11" xfId="4" applyFont="1" applyFill="1" applyBorder="1" applyAlignment="1">
      <alignment horizontal="center" vertical="center"/>
    </xf>
    <xf numFmtId="166" fontId="0" fillId="0" borderId="11" xfId="0" applyNumberFormat="1" applyBorder="1" applyAlignment="1">
      <alignment horizontal="center" vertical="center"/>
    </xf>
    <xf numFmtId="9" fontId="0" fillId="7" borderId="7" xfId="4" applyFont="1" applyFill="1" applyBorder="1" applyAlignment="1">
      <alignment horizontal="center" vertical="center"/>
    </xf>
    <xf numFmtId="0" fontId="6" fillId="7" borderId="1" xfId="0" applyFont="1" applyFill="1" applyBorder="1" applyAlignment="1">
      <alignment vertical="center" wrapText="1"/>
    </xf>
    <xf numFmtId="0" fontId="6" fillId="7" borderId="1" xfId="0" applyFont="1" applyFill="1" applyBorder="1" applyAlignment="1">
      <alignment horizontal="center" vertical="center"/>
    </xf>
    <xf numFmtId="166" fontId="6" fillId="7" borderId="1" xfId="0" applyNumberFormat="1" applyFont="1" applyFill="1" applyBorder="1" applyAlignment="1">
      <alignment horizontal="center" vertical="center"/>
    </xf>
    <xf numFmtId="9" fontId="6" fillId="7" borderId="1" xfId="4" applyFont="1" applyFill="1" applyBorder="1" applyAlignment="1">
      <alignment horizontal="center" vertical="center"/>
    </xf>
    <xf numFmtId="0" fontId="6" fillId="7" borderId="28" xfId="0" applyFont="1" applyFill="1" applyBorder="1" applyAlignment="1">
      <alignment horizontal="center" vertical="center"/>
    </xf>
    <xf numFmtId="0" fontId="6" fillId="7" borderId="53" xfId="0" applyFont="1" applyFill="1" applyBorder="1" applyAlignment="1">
      <alignment horizontal="center" vertical="center"/>
    </xf>
    <xf numFmtId="166" fontId="6" fillId="7" borderId="8" xfId="0" applyNumberFormat="1" applyFont="1" applyFill="1" applyBorder="1" applyAlignment="1">
      <alignment horizontal="center" vertical="center"/>
    </xf>
    <xf numFmtId="10" fontId="6" fillId="7" borderId="8" xfId="4" applyNumberFormat="1" applyFont="1" applyFill="1" applyBorder="1" applyAlignment="1">
      <alignment horizontal="center" vertical="center"/>
    </xf>
    <xf numFmtId="0" fontId="6" fillId="7" borderId="54" xfId="0" applyFont="1" applyFill="1" applyBorder="1" applyAlignment="1">
      <alignment horizontal="center" vertical="center"/>
    </xf>
    <xf numFmtId="0" fontId="0" fillId="7" borderId="0" xfId="0" applyFill="1"/>
    <xf numFmtId="0" fontId="37" fillId="0" borderId="0" xfId="0" applyFont="1" applyAlignment="1">
      <alignment vertical="center"/>
    </xf>
    <xf numFmtId="0" fontId="6" fillId="14" borderId="0" xfId="0" applyFont="1" applyFill="1" applyAlignment="1">
      <alignment vertical="center"/>
    </xf>
    <xf numFmtId="0" fontId="0" fillId="14" borderId="0" xfId="0" applyFill="1"/>
    <xf numFmtId="0" fontId="6" fillId="15" borderId="0" xfId="0" applyFont="1" applyFill="1" applyAlignment="1">
      <alignment vertical="center"/>
    </xf>
    <xf numFmtId="0" fontId="0" fillId="15" borderId="0" xfId="0" applyFill="1"/>
    <xf numFmtId="0" fontId="6" fillId="13" borderId="0" xfId="0" applyFont="1" applyFill="1" applyAlignment="1">
      <alignment vertical="center"/>
    </xf>
    <xf numFmtId="0" fontId="0" fillId="13" borderId="0" xfId="0" applyFill="1"/>
    <xf numFmtId="0" fontId="6" fillId="15" borderId="35" xfId="0" applyFont="1" applyFill="1" applyBorder="1" applyAlignment="1">
      <alignment horizontal="center" vertical="center"/>
    </xf>
    <xf numFmtId="166" fontId="6" fillId="15" borderId="40" xfId="0" applyNumberFormat="1" applyFont="1" applyFill="1" applyBorder="1" applyAlignment="1">
      <alignment horizontal="center" vertical="center"/>
    </xf>
    <xf numFmtId="10" fontId="6" fillId="15" borderId="40" xfId="4" applyNumberFormat="1" applyFont="1" applyFill="1" applyBorder="1" applyAlignment="1">
      <alignment horizontal="center" vertical="center"/>
    </xf>
    <xf numFmtId="0" fontId="6" fillId="15" borderId="37" xfId="0" applyFont="1" applyFill="1" applyBorder="1" applyAlignment="1">
      <alignment horizontal="center" vertical="center"/>
    </xf>
    <xf numFmtId="0" fontId="10" fillId="0" borderId="40" xfId="0" applyFont="1" applyBorder="1" applyAlignment="1">
      <alignment horizontal="center" vertical="center" wrapText="1"/>
    </xf>
    <xf numFmtId="0" fontId="4" fillId="0" borderId="49" xfId="0" applyFont="1" applyBorder="1" applyAlignment="1">
      <alignment horizontal="left" vertical="center" wrapText="1"/>
    </xf>
    <xf numFmtId="0" fontId="3" fillId="15" borderId="1" xfId="0" applyFont="1" applyFill="1" applyBorder="1" applyAlignment="1">
      <alignment horizontal="center" vertical="center" wrapText="1"/>
    </xf>
    <xf numFmtId="9" fontId="3" fillId="15" borderId="1" xfId="0" applyNumberFormat="1"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2" xfId="0" applyBorder="1" applyAlignment="1">
      <alignment horizontal="left" vertical="center" wrapText="1"/>
    </xf>
    <xf numFmtId="0" fontId="6" fillId="5" borderId="3" xfId="0" applyFont="1" applyFill="1" applyBorder="1" applyAlignment="1">
      <alignment horizontal="center" vertical="center"/>
    </xf>
    <xf numFmtId="0" fontId="6" fillId="5" borderId="57" xfId="0" applyFont="1" applyFill="1" applyBorder="1" applyAlignment="1">
      <alignment horizontal="center" vertical="center"/>
    </xf>
    <xf numFmtId="0" fontId="4" fillId="0" borderId="0" xfId="0" applyFont="1" applyAlignment="1">
      <alignment horizontal="center" vertical="center" wrapText="1"/>
    </xf>
    <xf numFmtId="0" fontId="11" fillId="13" borderId="40" xfId="0" applyFont="1" applyFill="1" applyBorder="1" applyAlignment="1">
      <alignment horizontal="center" vertical="center" wrapText="1"/>
    </xf>
    <xf numFmtId="0" fontId="8" fillId="0" borderId="1" xfId="0" applyFont="1" applyBorder="1" applyAlignment="1">
      <alignment vertical="center" wrapText="1"/>
    </xf>
    <xf numFmtId="9" fontId="8" fillId="0" borderId="1" xfId="4" applyFont="1" applyBorder="1" applyAlignment="1">
      <alignment horizontal="center" vertical="center" wrapText="1"/>
    </xf>
    <xf numFmtId="0" fontId="8" fillId="7" borderId="1" xfId="0" applyFont="1" applyFill="1" applyBorder="1" applyAlignment="1">
      <alignment vertical="center" wrapText="1"/>
    </xf>
    <xf numFmtId="9" fontId="8" fillId="7" borderId="1"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33" fillId="0" borderId="47" xfId="0" applyFont="1" applyBorder="1" applyAlignment="1">
      <alignment horizontal="left" vertical="center" wrapText="1"/>
    </xf>
    <xf numFmtId="0" fontId="33" fillId="0" borderId="46" xfId="0" applyFont="1" applyBorder="1" applyAlignment="1">
      <alignment horizontal="center" vertical="center" wrapText="1"/>
    </xf>
    <xf numFmtId="9"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xf>
    <xf numFmtId="9" fontId="18" fillId="0" borderId="1" xfId="0" applyNumberFormat="1" applyFont="1" applyBorder="1" applyAlignment="1">
      <alignment horizontal="center" vertical="center" wrapText="1"/>
    </xf>
    <xf numFmtId="0" fontId="9" fillId="0" borderId="47" xfId="0" applyFont="1" applyBorder="1" applyAlignment="1">
      <alignment horizontal="left" vertical="top" wrapText="1"/>
    </xf>
    <xf numFmtId="9" fontId="9" fillId="0" borderId="46" xfId="4" applyFont="1" applyBorder="1" applyAlignment="1">
      <alignment horizontal="center" vertical="center" wrapText="1"/>
    </xf>
    <xf numFmtId="0" fontId="9" fillId="0" borderId="2" xfId="0" applyFont="1" applyBorder="1" applyAlignment="1">
      <alignment vertical="center" wrapText="1"/>
    </xf>
    <xf numFmtId="9" fontId="9" fillId="0" borderId="2" xfId="0" applyNumberFormat="1" applyFont="1" applyBorder="1" applyAlignment="1">
      <alignment horizontal="center" vertical="center" wrapText="1"/>
    </xf>
    <xf numFmtId="0" fontId="9" fillId="0" borderId="47" xfId="0" applyFont="1" applyFill="1" applyBorder="1" applyAlignment="1">
      <alignment horizontal="left" vertical="center" wrapText="1"/>
    </xf>
    <xf numFmtId="9" fontId="9" fillId="0" borderId="46" xfId="0" applyNumberFormat="1" applyFont="1" applyFill="1" applyBorder="1" applyAlignment="1">
      <alignment horizontal="center" vertical="center" wrapText="1"/>
    </xf>
    <xf numFmtId="0" fontId="9" fillId="0" borderId="47" xfId="0" applyFont="1" applyFill="1" applyBorder="1" applyAlignment="1">
      <alignment horizontal="center" vertical="center" wrapText="1"/>
    </xf>
    <xf numFmtId="9" fontId="9" fillId="0" borderId="46" xfId="0" applyNumberFormat="1" applyFont="1" applyBorder="1" applyAlignment="1">
      <alignment horizontal="center" vertical="center" wrapText="1"/>
    </xf>
    <xf numFmtId="0" fontId="9" fillId="0" borderId="47" xfId="0" applyFont="1" applyBorder="1" applyAlignment="1">
      <alignment horizontal="left" vertical="center" wrapText="1"/>
    </xf>
    <xf numFmtId="0" fontId="12" fillId="0" borderId="2" xfId="0" applyFont="1" applyFill="1" applyBorder="1" applyAlignment="1">
      <alignment vertical="center" wrapText="1"/>
    </xf>
    <xf numFmtId="9" fontId="12" fillId="0" borderId="2" xfId="0" applyNumberFormat="1" applyFont="1" applyFill="1" applyBorder="1" applyAlignment="1">
      <alignment horizontal="center" vertical="center" wrapText="1"/>
    </xf>
    <xf numFmtId="0" fontId="12" fillId="0" borderId="1" xfId="0" applyFont="1" applyBorder="1" applyAlignment="1">
      <alignment vertical="center" wrapText="1"/>
    </xf>
    <xf numFmtId="0" fontId="8" fillId="0" borderId="7" xfId="0" applyFont="1" applyBorder="1" applyAlignment="1">
      <alignment vertical="center" wrapText="1"/>
    </xf>
    <xf numFmtId="9" fontId="8" fillId="0" borderId="7" xfId="0" applyNumberFormat="1" applyFont="1" applyBorder="1" applyAlignment="1">
      <alignment horizontal="center" vertical="center" wrapText="1"/>
    </xf>
    <xf numFmtId="9" fontId="12" fillId="0" borderId="1" xfId="4" applyNumberFormat="1" applyFont="1" applyFill="1" applyBorder="1" applyAlignment="1">
      <alignment horizontal="center" vertical="center"/>
    </xf>
    <xf numFmtId="0" fontId="8" fillId="0" borderId="7" xfId="0" applyFont="1" applyFill="1" applyBorder="1" applyAlignment="1">
      <alignment horizontal="left" vertical="center" wrapText="1"/>
    </xf>
    <xf numFmtId="9" fontId="8" fillId="0" borderId="7" xfId="4" applyFont="1" applyFill="1" applyBorder="1" applyAlignment="1">
      <alignment horizontal="center" vertical="center" wrapText="1"/>
    </xf>
    <xf numFmtId="0" fontId="18" fillId="15" borderId="7" xfId="0" applyFont="1" applyFill="1" applyBorder="1" applyAlignment="1">
      <alignment horizontal="center" vertical="center" wrapText="1"/>
    </xf>
    <xf numFmtId="9" fontId="18" fillId="15" borderId="7" xfId="4" applyFont="1" applyFill="1" applyBorder="1" applyAlignment="1">
      <alignment horizontal="center" vertical="center" wrapText="1"/>
    </xf>
    <xf numFmtId="0" fontId="39" fillId="15" borderId="7" xfId="0" applyFont="1" applyFill="1" applyBorder="1" applyAlignment="1">
      <alignment horizontal="center" vertical="center" wrapText="1"/>
    </xf>
    <xf numFmtId="9" fontId="39" fillId="15" borderId="7" xfId="4" applyFont="1" applyFill="1" applyBorder="1" applyAlignment="1">
      <alignment horizontal="center" vertical="center" wrapText="1"/>
    </xf>
    <xf numFmtId="9" fontId="8" fillId="0" borderId="2" xfId="4" applyFont="1" applyFill="1" applyBorder="1" applyAlignment="1">
      <alignment horizontal="center" vertical="center" wrapText="1"/>
    </xf>
    <xf numFmtId="0" fontId="0" fillId="16" borderId="1" xfId="0" applyFill="1" applyBorder="1" applyAlignment="1">
      <alignment vertical="center" wrapText="1"/>
    </xf>
    <xf numFmtId="0" fontId="9" fillId="7" borderId="10" xfId="0" applyFont="1" applyFill="1" applyBorder="1" applyAlignment="1">
      <alignment horizontal="left" vertical="center" wrapText="1"/>
    </xf>
    <xf numFmtId="0" fontId="8" fillId="7" borderId="28" xfId="0" applyFont="1" applyFill="1" applyBorder="1" applyAlignment="1">
      <alignment horizontal="center" vertical="center" wrapText="1"/>
    </xf>
    <xf numFmtId="0" fontId="38" fillId="0" borderId="0" xfId="0" applyFont="1" applyAlignment="1">
      <alignment horizontal="left" vertical="center" wrapText="1"/>
    </xf>
    <xf numFmtId="0" fontId="6" fillId="5" borderId="55" xfId="0" applyFont="1" applyFill="1" applyBorder="1" applyAlignment="1">
      <alignment horizontal="center"/>
    </xf>
    <xf numFmtId="0" fontId="6" fillId="5" borderId="56" xfId="0" applyFont="1" applyFill="1" applyBorder="1" applyAlignment="1">
      <alignment horizontal="center"/>
    </xf>
    <xf numFmtId="0" fontId="6" fillId="5" borderId="13" xfId="0" applyFont="1" applyFill="1" applyBorder="1" applyAlignment="1">
      <alignment horizontal="center"/>
    </xf>
    <xf numFmtId="0" fontId="37" fillId="0" borderId="0" xfId="0" applyFont="1" applyAlignment="1">
      <alignment horizontal="left" vertical="center" wrapText="1"/>
    </xf>
    <xf numFmtId="0" fontId="11" fillId="9" borderId="32" xfId="1" applyFont="1" applyFill="1" applyBorder="1" applyAlignment="1">
      <alignment horizontal="center" vertical="center" wrapText="1"/>
    </xf>
    <xf numFmtId="0" fontId="11" fillId="9" borderId="31" xfId="1" applyFont="1" applyFill="1" applyBorder="1" applyAlignment="1">
      <alignment horizontal="center" vertical="center" wrapText="1"/>
    </xf>
    <xf numFmtId="0" fontId="11" fillId="9" borderId="33" xfId="1" applyFont="1" applyFill="1" applyBorder="1" applyAlignment="1">
      <alignment horizontal="center" vertical="center" wrapText="1"/>
    </xf>
    <xf numFmtId="0" fontId="11" fillId="9" borderId="0"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1"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3" fillId="9" borderId="26" xfId="1" applyFont="1" applyFill="1" applyBorder="1" applyAlignment="1">
      <alignment horizontal="center" vertical="center" wrapText="1"/>
    </xf>
    <xf numFmtId="0" fontId="23" fillId="9" borderId="0" xfId="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0" xfId="0" applyFont="1" applyFill="1" applyBorder="1" applyAlignment="1">
      <alignment horizontal="center" vertical="center" wrapText="1"/>
    </xf>
  </cellXfs>
  <cellStyles count="5">
    <cellStyle name="Énfasis5" xfId="1" builtinId="45"/>
    <cellStyle name="Millares" xfId="3" builtinId="3"/>
    <cellStyle name="Millares 2" xfId="2" xr:uid="{00000000-0005-0000-0000-000001000000}"/>
    <cellStyle name="Normal" xfId="0" builtinId="0"/>
    <cellStyle name="Porcentaje" xfId="4" builtinId="5"/>
  </cellStyles>
  <dxfs count="82">
    <dxf>
      <font>
        <strike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Calibri"/>
        <scheme val="minor"/>
      </font>
      <numFmt numFmtId="164" formatCode="[$-240A]d&quot; de &quot;mmmm&quot; de &quot;yyyy;@"/>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outline="0">
        <left style="thin">
          <color indexed="64"/>
        </left>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2"/>
      </font>
      <fill>
        <patternFill patternType="none">
          <fgColor indexed="64"/>
          <bgColor indexed="65"/>
        </patternFill>
      </fill>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dxf>
    <dxf>
      <border outline="0">
        <left style="medium">
          <color indexed="64"/>
        </left>
      </border>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5"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alignment horizontal="center" vertical="center" textRotation="0" indent="0" justifyLastLine="0" shrinkToFit="0" readingOrder="0"/>
    </dxf>
    <dxf>
      <font>
        <strike val="0"/>
        <outline val="0"/>
        <shadow val="0"/>
        <u val="none"/>
        <vertAlign val="baseline"/>
        <sz val="12"/>
        <name val="Arial"/>
        <scheme val="none"/>
      </font>
      <border diagonalUp="0" diagonalDown="0">
        <left style="medium">
          <color indexed="64"/>
        </left>
      </border>
    </dxf>
    <dxf>
      <font>
        <strike val="0"/>
        <outline val="0"/>
        <shadow val="0"/>
        <u val="none"/>
        <vertAlign val="baseline"/>
        <sz val="12"/>
        <color auto="1"/>
        <name val="Arial"/>
        <scheme val="none"/>
      </font>
      <fill>
        <patternFill patternType="none">
          <fgColor indexed="64"/>
          <bgColor auto="1"/>
        </patternFill>
      </fill>
    </dxf>
    <dxf>
      <font>
        <strike val="0"/>
        <outline val="0"/>
        <shadow val="0"/>
        <u val="none"/>
        <vertAlign val="baseline"/>
        <sz val="12"/>
        <name val="Arial"/>
        <scheme val="none"/>
      </font>
      <border outline="0">
        <right style="thin">
          <color indexed="64"/>
        </right>
      </border>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thin">
          <color indexed="64"/>
        </right>
        <top/>
        <bottom/>
        <vertical style="thin">
          <color indexed="64"/>
        </vertical>
        <horizontal/>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1"/>
      <tableStyleElement type="headerRow" dxfId="8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304800</xdr:colOff>
      <xdr:row>5</xdr:row>
      <xdr:rowOff>114300</xdr:rowOff>
    </xdr:to>
    <xdr:sp macro="" textlink="">
      <xdr:nvSpPr>
        <xdr:cNvPr id="1025" name="AutoShape 1"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4</xdr:row>
      <xdr:rowOff>0</xdr:rowOff>
    </xdr:from>
    <xdr:to>
      <xdr:col>10</xdr:col>
      <xdr:colOff>304800</xdr:colOff>
      <xdr:row>5</xdr:row>
      <xdr:rowOff>114300</xdr:rowOff>
    </xdr:to>
    <xdr:sp macro="" textlink="">
      <xdr:nvSpPr>
        <xdr:cNvPr id="1026" name="AutoShape 2"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xdr:row>
      <xdr:rowOff>0</xdr:rowOff>
    </xdr:from>
    <xdr:to>
      <xdr:col>12</xdr:col>
      <xdr:colOff>304800</xdr:colOff>
      <xdr:row>2</xdr:row>
      <xdr:rowOff>304800</xdr:rowOff>
    </xdr:to>
    <xdr:sp macro="" textlink="">
      <xdr:nvSpPr>
        <xdr:cNvPr id="1027" name="AutoShape 3"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xdr:row>
      <xdr:rowOff>0</xdr:rowOff>
    </xdr:from>
    <xdr:to>
      <xdr:col>12</xdr:col>
      <xdr:colOff>304800</xdr:colOff>
      <xdr:row>2</xdr:row>
      <xdr:rowOff>304800</xdr:rowOff>
    </xdr:to>
    <xdr:sp macro="" textlink="">
      <xdr:nvSpPr>
        <xdr:cNvPr id="1028" name="AutoShape 4"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J7" totalsRowShown="0" headerRowDxfId="79" dataDxfId="77" headerRowBorderDxfId="78" tableBorderDxfId="76" totalsRowBorderDxfId="75">
  <autoFilter ref="A2:J7" xr:uid="{00000000-0009-0000-0100-000002000000}"/>
  <tableColumns count="10">
    <tableColumn id="1" xr3:uid="{00000000-0010-0000-0000-000001000000}" name="#" dataDxfId="74"/>
    <tableColumn id="2" xr3:uid="{00000000-0010-0000-0000-000002000000}" name="Subcomponente / Procesos" dataDxfId="73"/>
    <tableColumn id="3" xr3:uid="{00000000-0010-0000-0000-000003000000}" name="Actividad " dataDxfId="72"/>
    <tableColumn id="4" xr3:uid="{00000000-0010-0000-0000-000004000000}" name="Meta o producto " dataDxfId="71"/>
    <tableColumn id="5" xr3:uid="{00000000-0010-0000-0000-000005000000}" name="Responsable " dataDxfId="70"/>
    <tableColumn id="6" xr3:uid="{00000000-0010-0000-0000-000006000000}" name="Fecha Programada " dataDxfId="69"/>
    <tableColumn id="7" xr3:uid="{00000000-0010-0000-0000-000007000000}" name="Primer cuatrimestre seguimiento" dataDxfId="68"/>
    <tableColumn id="8" xr3:uid="{00000000-0010-0000-0000-000008000000}" name="Segundo cuatrimestre seguimiento" dataDxfId="67"/>
    <tableColumn id="9" xr3:uid="{8BFCB672-E812-446C-9616-8188ED928B21}" name="Seguimiento OCI Segundo Cuatrimestre" dataDxfId="66"/>
    <tableColumn id="10" xr3:uid="{B8D68F46-4CF0-4134-914E-80179A54C14E}" name="cumplimiento" dataDxfId="65"/>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M4" totalsRowShown="0" headerRowDxfId="64" dataDxfId="62" headerRowBorderDxfId="63" tableBorderDxfId="61">
  <autoFilter ref="A2:M4" xr:uid="{00000000-0009-0000-0100-000003000000}"/>
  <tableColumns count="13">
    <tableColumn id="1" xr3:uid="{00000000-0010-0000-0100-000001000000}" name="#" dataDxfId="60"/>
    <tableColumn id="2" xr3:uid="{00000000-0010-0000-0100-000002000000}" name="NOMBRE DEL SERVICIO, PROCESO O PROCEDIMIENTO " dataDxfId="59"/>
    <tableColumn id="3" xr3:uid="{00000000-0010-0000-0100-000003000000}" name="TIPO DE RACIONALIZACIÓN" dataDxfId="58"/>
    <tableColumn id="4" xr3:uid="{00000000-0010-0000-0100-000004000000}" name="ACCIÓN ESPECÍFICA DE RACIONALIZACIÓN_x000a_" dataDxfId="57"/>
    <tableColumn id="5" xr3:uid="{00000000-0010-0000-0100-000005000000}" name="SITUACIÓN ACTUAL" dataDxfId="56"/>
    <tableColumn id="6" xr3:uid="{00000000-0010-0000-0100-000006000000}" name="DESCRIPCIÓN DE LA MEJORA A REALIZAR AL TRÁMITE, PROCESO O PROCEDIMIENTO " dataDxfId="55"/>
    <tableColumn id="7" xr3:uid="{00000000-0010-0000-0100-000007000000}" name="BENEFICIO AL CIUDADANO Y/O ENTIDAD" dataDxfId="54"/>
    <tableColumn id="8" xr3:uid="{00000000-0010-0000-0100-000008000000}" name="DEPENDENCIA RESPONSABLE" dataDxfId="53"/>
    <tableColumn id="9" xr3:uid="{00000000-0010-0000-0100-000009000000}" name="FECHA PROGRAMADA" dataDxfId="52"/>
    <tableColumn id="10" xr3:uid="{00000000-0010-0000-0100-00000A000000}" name="Primer cuatrimestre seguimiento" dataDxfId="51"/>
    <tableColumn id="11" xr3:uid="{00000000-0010-0000-0100-00000B000000}" name="Segundo cuatrimestre seguimiento" dataDxfId="50"/>
    <tableColumn id="12" xr3:uid="{105469CD-8DEB-4305-8711-05939A4BE12B}" name="Seguimiento OCI Segundo Cuatrimestre" dataDxfId="49"/>
    <tableColumn id="13" xr3:uid="{8735E827-6C32-4F0C-8805-73F44975FCD5}" name="cumplimiento" dataDxfId="48"/>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J8" totalsRowShown="0" headerRowDxfId="47" dataDxfId="46" tableBorderDxfId="45">
  <autoFilter ref="A2:J8" xr:uid="{00000000-0009-0000-0100-000005000000}"/>
  <tableColumns count="10">
    <tableColumn id="1" xr3:uid="{00000000-0010-0000-0200-000001000000}" name="#" dataDxfId="44"/>
    <tableColumn id="2" xr3:uid="{00000000-0010-0000-0200-000002000000}" name="Subcomponente / Procesos" dataDxfId="43"/>
    <tableColumn id="3" xr3:uid="{00000000-0010-0000-0200-000003000000}" name="Actividad " dataDxfId="42"/>
    <tableColumn id="4" xr3:uid="{00000000-0010-0000-0200-000004000000}" name="Meta o producto " dataDxfId="41"/>
    <tableColumn id="5" xr3:uid="{00000000-0010-0000-0200-000005000000}" name="Responsable " dataDxfId="40"/>
    <tableColumn id="6" xr3:uid="{00000000-0010-0000-0200-000006000000}" name="Fecha Programada " dataDxfId="39"/>
    <tableColumn id="7" xr3:uid="{00000000-0010-0000-0200-000007000000}" name="Primer cuatrimestre seguimiento " dataDxfId="38"/>
    <tableColumn id="8" xr3:uid="{00000000-0010-0000-0200-000008000000}" name="Segundo cuatrimestre seguimiento " dataDxfId="37"/>
    <tableColumn id="9" xr3:uid="{E3C4EEC9-9496-4608-ACE0-A02D7CD423E0}" name="Seguimiento OCI Segundo Cuatrimestre" dataDxfId="36"/>
    <tableColumn id="10" xr3:uid="{D95BC7F1-DCBB-4E9D-ACC7-36A25A70E8D4}" name="cumplimiento" dataDxfId="3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J9" totalsRowShown="0" headerRowDxfId="34" tableBorderDxfId="33">
  <autoFilter ref="A2:J9" xr:uid="{00000000-0009-0000-0100-000006000000}"/>
  <tableColumns count="10">
    <tableColumn id="1" xr3:uid="{00000000-0010-0000-0300-000001000000}" name="#" dataDxfId="32"/>
    <tableColumn id="2" xr3:uid="{00000000-0010-0000-0300-000002000000}" name="Subcomponente / Procesos" dataDxfId="31"/>
    <tableColumn id="3" xr3:uid="{00000000-0010-0000-0300-000003000000}" name="Actividad "/>
    <tableColumn id="4" xr3:uid="{00000000-0010-0000-0300-000004000000}" name="Meta o producto " dataDxfId="30"/>
    <tableColumn id="5" xr3:uid="{00000000-0010-0000-0300-000005000000}" name="Responsable " dataDxfId="29"/>
    <tableColumn id="6" xr3:uid="{00000000-0010-0000-0300-000006000000}" name="Fecha Programada "/>
    <tableColumn id="7" xr3:uid="{00000000-0010-0000-0300-000007000000}" name="Primer cuatrimestre seguimiento"/>
    <tableColumn id="8" xr3:uid="{00000000-0010-0000-0300-000008000000}" name="Segundo cuatrimestre seguimiento"/>
    <tableColumn id="9" xr3:uid="{FD82D760-2557-4207-B218-19E2E7DDB1F7}" name="Seguimiento OCI Segundo Cuatrimestre" dataDxfId="28"/>
    <tableColumn id="10" xr3:uid="{2CC797AD-77BD-4317-B1D6-7ADE72290BE2}" name="cumplimiento" dataDxfId="27"/>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a9" displayName="Tabla9" ref="A2:H7" totalsRowShown="0" headerRowDxfId="26" dataDxfId="25" tableBorderDxfId="24">
  <autoFilter ref="A2:H7" xr:uid="{00000000-0009-0000-0100-000009000000}"/>
  <tableColumns count="8">
    <tableColumn id="1" xr3:uid="{00000000-0010-0000-0400-000001000000}" name="COMPONENTES" dataDxfId="23"/>
    <tableColumn id="2" xr3:uid="{00000000-0010-0000-0400-000002000000}" name="ACTIVIDADES" dataDxfId="22"/>
    <tableColumn id="3" xr3:uid="{00000000-0010-0000-0400-000003000000}" name="META/PRODUCTO" dataDxfId="21"/>
    <tableColumn id="4" xr3:uid="{00000000-0010-0000-0400-000004000000}" name="RESPONSABLE" dataDxfId="20"/>
    <tableColumn id="5" xr3:uid="{00000000-0010-0000-0400-000005000000}" name="Primer cuatrimestre" dataDxfId="19"/>
    <tableColumn id="6" xr3:uid="{00000000-0010-0000-0400-000006000000}" name="Segundo cuatrimestre" dataDxfId="18"/>
    <tableColumn id="7" xr3:uid="{00000000-0010-0000-0400-000007000000}" name="Tercer cuatrimestre" dataDxfId="17"/>
    <tableColumn id="8" xr3:uid="{00000000-0010-0000-0400-000008000000}" name="FECHA PROGRAMADA" dataDxfId="1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a10" displayName="Tabla10" ref="A2:K5" totalsRowShown="0" headerRowDxfId="15" dataDxfId="13" headerRowBorderDxfId="14" tableBorderDxfId="12" totalsRowBorderDxfId="11">
  <autoFilter ref="A2:K5" xr:uid="{00000000-0009-0000-0100-00000A000000}"/>
  <tableColumns count="11">
    <tableColumn id="1" xr3:uid="{00000000-0010-0000-0500-000001000000}" name="#" dataDxfId="10"/>
    <tableColumn id="2" xr3:uid="{00000000-0010-0000-0500-000002000000}" name="Subcomponente / Procesos" dataDxfId="9"/>
    <tableColumn id="3" xr3:uid="{00000000-0010-0000-0500-000003000000}" name="N°" dataDxfId="8"/>
    <tableColumn id="4" xr3:uid="{00000000-0010-0000-0500-000004000000}" name="Actividad " dataDxfId="7"/>
    <tableColumn id="5" xr3:uid="{00000000-0010-0000-0500-000005000000}" name="Meta o producto " dataDxfId="6"/>
    <tableColumn id="6" xr3:uid="{00000000-0010-0000-0500-000006000000}" name="Responsable " dataDxfId="5"/>
    <tableColumn id="7" xr3:uid="{00000000-0010-0000-0500-000007000000}" name="Fecha Programada " dataDxfId="4"/>
    <tableColumn id="8" xr3:uid="{00000000-0010-0000-0500-000008000000}" name="Primer cuatrimestre seguimiento " dataDxfId="3"/>
    <tableColumn id="9" xr3:uid="{00000000-0010-0000-0500-000009000000}" name="Segundo cuatrimestre seguimiento " dataDxfId="2"/>
    <tableColumn id="10" xr3:uid="{AB4B8294-3BC4-45EC-AC35-EF9383637BBF}" name="Seguimiento OCI Segundo Cuatrimestre" dataDxfId="1"/>
    <tableColumn id="11" xr3:uid="{DC203E08-DDCE-409E-81BB-015356B7303D}" name="cumplimiento" dataDxfId="0">
      <calculatedColumnFormula>SUBTOTAL(101,K1:K2)</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2B8D-54D2-4C90-843C-EFCC9410A055}">
  <sheetPr>
    <tabColor rgb="FF00B050"/>
  </sheetPr>
  <dimension ref="A1:M26"/>
  <sheetViews>
    <sheetView topLeftCell="A16" workbookViewId="0">
      <selection activeCell="A7" sqref="A7:M16"/>
    </sheetView>
  </sheetViews>
  <sheetFormatPr baseColWidth="10" defaultRowHeight="15"/>
  <cols>
    <col min="1" max="1" width="33.42578125" customWidth="1"/>
    <col min="2" max="2" width="11.85546875" hidden="1" customWidth="1"/>
    <col min="3" max="3" width="13.140625" hidden="1" customWidth="1"/>
    <col min="4" max="4" width="9.5703125" hidden="1" customWidth="1"/>
    <col min="5" max="5" width="29.140625" hidden="1" customWidth="1"/>
    <col min="6" max="6" width="11.85546875" hidden="1" customWidth="1"/>
    <col min="7" max="7" width="12.5703125" hidden="1" customWidth="1"/>
    <col min="8" max="8" width="8.85546875" hidden="1" customWidth="1"/>
    <col min="9" max="9" width="31" hidden="1" customWidth="1"/>
    <col min="10" max="10" width="15" customWidth="1"/>
    <col min="11" max="11" width="12.5703125" customWidth="1"/>
    <col min="12" max="12" width="8.85546875" customWidth="1"/>
    <col min="13" max="13" width="25.42578125" customWidth="1"/>
  </cols>
  <sheetData>
    <row r="1" spans="1:13">
      <c r="A1" s="232" t="s">
        <v>266</v>
      </c>
    </row>
    <row r="2" spans="1:13">
      <c r="A2" s="232" t="s">
        <v>267</v>
      </c>
    </row>
    <row r="3" spans="1:13">
      <c r="A3" s="232" t="s">
        <v>268</v>
      </c>
      <c r="B3" s="233" t="s">
        <v>269</v>
      </c>
      <c r="F3" t="s">
        <v>269</v>
      </c>
      <c r="J3" t="s">
        <v>308</v>
      </c>
    </row>
    <row r="4" spans="1:13">
      <c r="A4" s="232" t="s">
        <v>270</v>
      </c>
      <c r="B4" s="233" t="s">
        <v>271</v>
      </c>
      <c r="F4" t="s">
        <v>272</v>
      </c>
      <c r="J4" t="s">
        <v>309</v>
      </c>
    </row>
    <row r="5" spans="1:13">
      <c r="A5" s="232" t="s">
        <v>273</v>
      </c>
      <c r="B5" s="233" t="s">
        <v>274</v>
      </c>
      <c r="F5" t="s">
        <v>275</v>
      </c>
      <c r="J5" t="s">
        <v>275</v>
      </c>
    </row>
    <row r="6" spans="1:13" ht="15.75" thickBot="1">
      <c r="A6" s="232"/>
      <c r="B6" s="233"/>
    </row>
    <row r="7" spans="1:13" ht="15.75" thickBot="1">
      <c r="A7" s="234"/>
      <c r="D7" s="333" t="s">
        <v>276</v>
      </c>
      <c r="E7" s="334"/>
      <c r="F7" s="333" t="s">
        <v>277</v>
      </c>
      <c r="G7" s="335"/>
      <c r="H7" s="335"/>
      <c r="I7" s="334"/>
      <c r="J7" s="333" t="s">
        <v>310</v>
      </c>
      <c r="K7" s="335"/>
      <c r="L7" s="335"/>
      <c r="M7" s="334"/>
    </row>
    <row r="8" spans="1:13" ht="75.75" thickBot="1">
      <c r="A8" s="291" t="s">
        <v>278</v>
      </c>
      <c r="B8" s="236" t="s">
        <v>279</v>
      </c>
      <c r="C8" s="236" t="s">
        <v>280</v>
      </c>
      <c r="D8" s="236" t="s">
        <v>281</v>
      </c>
      <c r="E8" s="292" t="s">
        <v>282</v>
      </c>
      <c r="F8" s="235" t="s">
        <v>279</v>
      </c>
      <c r="G8" s="236" t="s">
        <v>280</v>
      </c>
      <c r="H8" s="236" t="s">
        <v>281</v>
      </c>
      <c r="I8" s="237" t="s">
        <v>282</v>
      </c>
      <c r="J8" s="235" t="s">
        <v>279</v>
      </c>
      <c r="K8" s="236" t="s">
        <v>280</v>
      </c>
      <c r="L8" s="236" t="s">
        <v>281</v>
      </c>
      <c r="M8" s="237" t="s">
        <v>282</v>
      </c>
    </row>
    <row r="9" spans="1:13" ht="55.5" customHeight="1">
      <c r="A9" s="288" t="s">
        <v>283</v>
      </c>
      <c r="B9" s="289">
        <v>4</v>
      </c>
      <c r="C9" s="242">
        <v>4</v>
      </c>
      <c r="D9" s="243">
        <v>1</v>
      </c>
      <c r="E9" s="290"/>
      <c r="F9" s="241">
        <v>4</v>
      </c>
      <c r="G9" s="242">
        <v>4</v>
      </c>
      <c r="H9" s="243">
        <v>1</v>
      </c>
      <c r="I9" s="244"/>
      <c r="J9" s="241">
        <v>5</v>
      </c>
      <c r="K9" s="245">
        <v>4.8</v>
      </c>
      <c r="L9" s="246">
        <f t="shared" ref="L9:L16" si="0">+K9/J9</f>
        <v>0.96</v>
      </c>
      <c r="M9" s="247" t="s">
        <v>320</v>
      </c>
    </row>
    <row r="10" spans="1:13" ht="46.5" customHeight="1">
      <c r="A10" s="1" t="s">
        <v>284</v>
      </c>
      <c r="B10" s="238">
        <v>1</v>
      </c>
      <c r="C10" s="248">
        <v>0.3</v>
      </c>
      <c r="D10" s="249">
        <f>+C10/B10</f>
        <v>0.3</v>
      </c>
      <c r="E10" s="250" t="s">
        <v>285</v>
      </c>
      <c r="F10" s="251">
        <v>1</v>
      </c>
      <c r="G10" s="248">
        <v>0.3</v>
      </c>
      <c r="H10" s="249">
        <f>+G10/F10</f>
        <v>0.3</v>
      </c>
      <c r="I10" s="143" t="s">
        <v>286</v>
      </c>
      <c r="J10" s="251">
        <v>1</v>
      </c>
      <c r="K10" s="245">
        <v>1</v>
      </c>
      <c r="L10" s="246">
        <f t="shared" si="0"/>
        <v>1</v>
      </c>
      <c r="M10" s="247" t="s">
        <v>317</v>
      </c>
    </row>
    <row r="11" spans="1:13" ht="47.25" customHeight="1">
      <c r="A11" s="1" t="s">
        <v>287</v>
      </c>
      <c r="B11" s="238">
        <v>12</v>
      </c>
      <c r="C11" s="248">
        <v>4.2</v>
      </c>
      <c r="D11" s="249">
        <f t="shared" ref="D11:D14" si="1">+C11/B11</f>
        <v>0.35000000000000003</v>
      </c>
      <c r="E11" s="195" t="s">
        <v>288</v>
      </c>
      <c r="F11" s="251">
        <v>12</v>
      </c>
      <c r="G11" s="248">
        <v>10</v>
      </c>
      <c r="H11" s="240">
        <f>+G11/F11</f>
        <v>0.83333333333333337</v>
      </c>
      <c r="I11" s="143" t="s">
        <v>289</v>
      </c>
      <c r="J11" s="251">
        <v>10</v>
      </c>
      <c r="K11" s="245">
        <v>6.5</v>
      </c>
      <c r="L11" s="252">
        <f t="shared" si="0"/>
        <v>0.65</v>
      </c>
      <c r="M11" s="253" t="s">
        <v>312</v>
      </c>
    </row>
    <row r="12" spans="1:13" ht="45" customHeight="1" thickBot="1">
      <c r="A12" s="1" t="s">
        <v>290</v>
      </c>
      <c r="B12" s="238">
        <v>6</v>
      </c>
      <c r="C12" s="248">
        <v>2</v>
      </c>
      <c r="D12" s="249">
        <f t="shared" si="1"/>
        <v>0.33333333333333331</v>
      </c>
      <c r="E12" s="195" t="s">
        <v>289</v>
      </c>
      <c r="F12" s="251">
        <v>6</v>
      </c>
      <c r="G12" s="248">
        <v>5</v>
      </c>
      <c r="H12" s="240">
        <f>+G12/F12</f>
        <v>0.83333333333333337</v>
      </c>
      <c r="I12" s="143" t="s">
        <v>289</v>
      </c>
      <c r="J12" s="251">
        <v>6</v>
      </c>
      <c r="K12" s="248">
        <v>4.9000000000000004</v>
      </c>
      <c r="L12" s="252">
        <f t="shared" si="0"/>
        <v>0.81666666666666676</v>
      </c>
      <c r="M12" s="254" t="s">
        <v>316</v>
      </c>
    </row>
    <row r="13" spans="1:13" ht="53.25" customHeight="1" thickBot="1">
      <c r="A13" s="1" t="s">
        <v>291</v>
      </c>
      <c r="B13" s="238">
        <v>5</v>
      </c>
      <c r="C13" s="255">
        <v>1.32</v>
      </c>
      <c r="D13" s="249">
        <f t="shared" si="1"/>
        <v>0.26400000000000001</v>
      </c>
      <c r="E13" s="256" t="s">
        <v>292</v>
      </c>
      <c r="F13" s="251">
        <v>5</v>
      </c>
      <c r="G13" s="255">
        <v>3.1</v>
      </c>
      <c r="H13" s="257">
        <f>+G13/F13</f>
        <v>0.62</v>
      </c>
      <c r="I13" s="143" t="s">
        <v>289</v>
      </c>
      <c r="J13" s="251">
        <v>6</v>
      </c>
      <c r="K13" s="255">
        <v>3.7</v>
      </c>
      <c r="L13" s="252">
        <f t="shared" si="0"/>
        <v>0.6166666666666667</v>
      </c>
      <c r="M13" s="254" t="s">
        <v>316</v>
      </c>
    </row>
    <row r="14" spans="1:13" ht="60.75" thickBot="1">
      <c r="A14" s="1" t="s">
        <v>293</v>
      </c>
      <c r="B14" s="238">
        <v>7</v>
      </c>
      <c r="C14" s="248">
        <v>2.2999999999999998</v>
      </c>
      <c r="D14" s="249">
        <f t="shared" si="1"/>
        <v>0.32857142857142857</v>
      </c>
      <c r="E14" s="195" t="s">
        <v>288</v>
      </c>
      <c r="F14" s="251">
        <v>7</v>
      </c>
      <c r="G14" s="248">
        <v>5.5</v>
      </c>
      <c r="H14" s="257">
        <f>+G14/F14</f>
        <v>0.7857142857142857</v>
      </c>
      <c r="I14" s="143" t="s">
        <v>289</v>
      </c>
      <c r="J14" s="251">
        <v>5</v>
      </c>
      <c r="K14" s="248">
        <v>3.1</v>
      </c>
      <c r="L14" s="252">
        <f t="shared" si="0"/>
        <v>0.62</v>
      </c>
      <c r="M14" s="254" t="s">
        <v>316</v>
      </c>
    </row>
    <row r="15" spans="1:13" ht="30.75" thickBot="1">
      <c r="A15" s="1" t="s">
        <v>294</v>
      </c>
      <c r="B15" s="238">
        <v>1</v>
      </c>
      <c r="C15" s="239">
        <v>0</v>
      </c>
      <c r="D15" s="249">
        <v>0</v>
      </c>
      <c r="E15" s="195" t="s">
        <v>295</v>
      </c>
      <c r="F15" s="258">
        <v>1</v>
      </c>
      <c r="G15" s="259">
        <v>0</v>
      </c>
      <c r="H15" s="260">
        <v>0</v>
      </c>
      <c r="I15" s="144" t="s">
        <v>296</v>
      </c>
      <c r="J15" s="258">
        <v>2</v>
      </c>
      <c r="K15" s="261">
        <v>1.3</v>
      </c>
      <c r="L15" s="262">
        <f t="shared" si="0"/>
        <v>0.65</v>
      </c>
      <c r="M15" s="254" t="s">
        <v>327</v>
      </c>
    </row>
    <row r="16" spans="1:13" s="272" customFormat="1" ht="15.75" thickBot="1">
      <c r="A16" s="263" t="s">
        <v>297</v>
      </c>
      <c r="B16" s="264">
        <f>SUM(B9:B15)</f>
        <v>36</v>
      </c>
      <c r="C16" s="265">
        <f>SUM(C9:C15)</f>
        <v>14.120000000000001</v>
      </c>
      <c r="D16" s="266">
        <f>AVERAGE(D9:D15)</f>
        <v>0.36798639455782317</v>
      </c>
      <c r="E16" s="267" t="s">
        <v>298</v>
      </c>
      <c r="F16" s="268">
        <f>SUM(F9:F15)</f>
        <v>36</v>
      </c>
      <c r="G16" s="269">
        <f>SUM(G9:G15)</f>
        <v>27.900000000000002</v>
      </c>
      <c r="H16" s="270">
        <f>+G16/F16</f>
        <v>0.77500000000000002</v>
      </c>
      <c r="I16" s="271" t="s">
        <v>299</v>
      </c>
      <c r="J16" s="280">
        <f>SUM(J9:J15)</f>
        <v>35</v>
      </c>
      <c r="K16" s="281">
        <f>SUM(K9:K15)</f>
        <v>25.300000000000004</v>
      </c>
      <c r="L16" s="282">
        <f t="shared" si="0"/>
        <v>0.72285714285714298</v>
      </c>
      <c r="M16" s="283" t="s">
        <v>299</v>
      </c>
    </row>
    <row r="17" spans="1:13" ht="33.75" customHeight="1">
      <c r="A17" s="336" t="s">
        <v>300</v>
      </c>
      <c r="B17" s="336"/>
      <c r="C17" s="336"/>
      <c r="D17" s="336"/>
      <c r="E17" s="336"/>
      <c r="F17" s="336"/>
      <c r="G17" s="336"/>
      <c r="H17" s="336"/>
      <c r="I17" s="336"/>
      <c r="J17" s="336"/>
      <c r="K17" s="336"/>
      <c r="L17" s="336"/>
      <c r="M17" s="336"/>
    </row>
    <row r="18" spans="1:13">
      <c r="A18" s="273"/>
    </row>
    <row r="19" spans="1:13">
      <c r="A19" s="232" t="s">
        <v>301</v>
      </c>
    </row>
    <row r="20" spans="1:13" ht="36.75" customHeight="1">
      <c r="A20" s="332" t="s">
        <v>302</v>
      </c>
      <c r="B20" s="332"/>
      <c r="C20" s="332"/>
      <c r="D20" s="332"/>
      <c r="E20" s="332"/>
      <c r="F20" s="332"/>
      <c r="G20" s="332"/>
      <c r="H20" s="332"/>
      <c r="I20" s="332"/>
      <c r="J20" s="332"/>
      <c r="K20" s="332"/>
      <c r="L20" s="332"/>
      <c r="M20" s="332"/>
    </row>
    <row r="21" spans="1:13" ht="35.25" customHeight="1">
      <c r="A21" s="332" t="s">
        <v>303</v>
      </c>
      <c r="B21" s="332"/>
      <c r="C21" s="332"/>
      <c r="D21" s="332"/>
      <c r="E21" s="332"/>
      <c r="F21" s="332"/>
      <c r="G21" s="332"/>
      <c r="H21" s="332"/>
      <c r="I21" s="332"/>
      <c r="J21" s="332"/>
      <c r="K21" s="332"/>
      <c r="L21" s="332"/>
      <c r="M21" s="332"/>
    </row>
    <row r="22" spans="1:13">
      <c r="A22" s="274" t="s">
        <v>304</v>
      </c>
      <c r="B22" s="275"/>
    </row>
    <row r="23" spans="1:13">
      <c r="A23" s="276" t="s">
        <v>305</v>
      </c>
      <c r="B23" s="277"/>
    </row>
    <row r="24" spans="1:13">
      <c r="A24" s="278" t="s">
        <v>306</v>
      </c>
      <c r="B24" s="279"/>
    </row>
    <row r="25" spans="1:13">
      <c r="A25" s="234"/>
    </row>
    <row r="26" spans="1:13">
      <c r="A26" s="232" t="s">
        <v>307</v>
      </c>
    </row>
  </sheetData>
  <mergeCells count="6">
    <mergeCell ref="A21:M21"/>
    <mergeCell ref="D7:E7"/>
    <mergeCell ref="F7:I7"/>
    <mergeCell ref="J7:M7"/>
    <mergeCell ref="A17:M17"/>
    <mergeCell ref="A20:M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31"/>
  <sheetViews>
    <sheetView showGridLines="0" topLeftCell="G1" zoomScale="70" zoomScaleNormal="70" zoomScaleSheetLayoutView="150" workbookViewId="0">
      <pane ySplit="2" topLeftCell="A6" activePane="bottomLeft" state="frozen"/>
      <selection pane="bottomLeft" activeCell="I7" sqref="I7"/>
    </sheetView>
  </sheetViews>
  <sheetFormatPr baseColWidth="10" defaultColWidth="11.42578125" defaultRowHeight="15"/>
  <cols>
    <col min="1" max="1" width="6.28515625" style="22" customWidth="1"/>
    <col min="2" max="2" width="31.28515625" style="60" customWidth="1"/>
    <col min="3" max="3" width="34.85546875" style="22" customWidth="1"/>
    <col min="4" max="4" width="27.7109375" style="22" customWidth="1"/>
    <col min="5" max="5" width="23.85546875" style="22" customWidth="1"/>
    <col min="6" max="6" width="27.7109375" style="23" customWidth="1"/>
    <col min="7" max="7" width="40.7109375" style="22" customWidth="1"/>
    <col min="8" max="8" width="47.85546875" style="22" customWidth="1"/>
    <col min="9" max="9" width="43" style="22" customWidth="1"/>
    <col min="10" max="10" width="21.85546875" style="25" customWidth="1"/>
    <col min="11" max="16384" width="11.42578125" style="22"/>
  </cols>
  <sheetData>
    <row r="1" spans="1:10" s="20" customFormat="1" ht="31.5" customHeight="1" thickBot="1">
      <c r="A1" s="337" t="s">
        <v>0</v>
      </c>
      <c r="B1" s="338"/>
      <c r="C1" s="338"/>
      <c r="D1" s="338"/>
      <c r="E1" s="338"/>
      <c r="F1" s="338"/>
      <c r="G1" s="338"/>
      <c r="H1" s="339"/>
      <c r="I1" s="113"/>
      <c r="J1" s="21"/>
    </row>
    <row r="2" spans="1:10" s="21" customFormat="1" ht="40.5" customHeight="1">
      <c r="A2" s="120" t="s">
        <v>66</v>
      </c>
      <c r="B2" s="121" t="s">
        <v>1</v>
      </c>
      <c r="C2" s="121" t="s">
        <v>3</v>
      </c>
      <c r="D2" s="121" t="s">
        <v>4</v>
      </c>
      <c r="E2" s="121" t="s">
        <v>5</v>
      </c>
      <c r="F2" s="122" t="s">
        <v>6</v>
      </c>
      <c r="G2" s="128" t="s">
        <v>190</v>
      </c>
      <c r="H2" s="129" t="s">
        <v>192</v>
      </c>
      <c r="I2" s="176" t="s">
        <v>255</v>
      </c>
      <c r="J2" s="176" t="s">
        <v>248</v>
      </c>
    </row>
    <row r="3" spans="1:10" s="59" customFormat="1" ht="100.5" customHeight="1">
      <c r="A3" s="123">
        <v>1</v>
      </c>
      <c r="B3" s="48" t="s">
        <v>84</v>
      </c>
      <c r="C3" s="114" t="s">
        <v>85</v>
      </c>
      <c r="D3" s="114" t="s">
        <v>86</v>
      </c>
      <c r="E3" s="48" t="s">
        <v>10</v>
      </c>
      <c r="F3" s="115" t="s">
        <v>87</v>
      </c>
      <c r="G3" s="116" t="s">
        <v>185</v>
      </c>
      <c r="H3" s="116" t="s">
        <v>227</v>
      </c>
      <c r="I3" s="316" t="s">
        <v>319</v>
      </c>
      <c r="J3" s="317">
        <v>0.8</v>
      </c>
    </row>
    <row r="4" spans="1:10" ht="76.5" customHeight="1">
      <c r="A4" s="123">
        <f>+A3+1</f>
        <v>2</v>
      </c>
      <c r="B4" s="48" t="s">
        <v>9</v>
      </c>
      <c r="C4" s="48" t="s">
        <v>88</v>
      </c>
      <c r="D4" s="48" t="s">
        <v>53</v>
      </c>
      <c r="E4" s="48" t="s">
        <v>10</v>
      </c>
      <c r="F4" s="117" t="s">
        <v>89</v>
      </c>
      <c r="G4" s="118" t="s">
        <v>186</v>
      </c>
      <c r="H4" s="116" t="s">
        <v>222</v>
      </c>
      <c r="I4" s="48" t="s">
        <v>249</v>
      </c>
      <c r="J4" s="177">
        <v>1</v>
      </c>
    </row>
    <row r="5" spans="1:10" ht="98.25" customHeight="1">
      <c r="A5" s="123">
        <f t="shared" ref="A5:A7" si="0">+A4+1</f>
        <v>3</v>
      </c>
      <c r="B5" s="48" t="s">
        <v>11</v>
      </c>
      <c r="C5" s="48" t="s">
        <v>91</v>
      </c>
      <c r="D5" s="48" t="s">
        <v>35</v>
      </c>
      <c r="E5" s="48" t="s">
        <v>10</v>
      </c>
      <c r="F5" s="117" t="s">
        <v>90</v>
      </c>
      <c r="G5" s="118" t="s">
        <v>187</v>
      </c>
      <c r="H5" s="118" t="s">
        <v>187</v>
      </c>
      <c r="I5" s="48" t="s">
        <v>250</v>
      </c>
      <c r="J5" s="177">
        <v>1</v>
      </c>
    </row>
    <row r="6" spans="1:10" ht="105.75" customHeight="1">
      <c r="A6" s="123">
        <f t="shared" si="0"/>
        <v>4</v>
      </c>
      <c r="B6" s="48" t="s">
        <v>12</v>
      </c>
      <c r="C6" s="48" t="s">
        <v>92</v>
      </c>
      <c r="D6" s="48" t="s">
        <v>93</v>
      </c>
      <c r="E6" s="48" t="s">
        <v>94</v>
      </c>
      <c r="F6" s="119" t="s">
        <v>96</v>
      </c>
      <c r="G6" s="118" t="s">
        <v>188</v>
      </c>
      <c r="H6" s="118" t="s">
        <v>223</v>
      </c>
      <c r="I6" s="318" t="s">
        <v>251</v>
      </c>
      <c r="J6" s="181">
        <v>1</v>
      </c>
    </row>
    <row r="7" spans="1:10" ht="90" customHeight="1" thickBot="1">
      <c r="A7" s="124">
        <f t="shared" si="0"/>
        <v>5</v>
      </c>
      <c r="B7" s="125" t="s">
        <v>13</v>
      </c>
      <c r="C7" s="125" t="s">
        <v>51</v>
      </c>
      <c r="D7" s="125" t="s">
        <v>52</v>
      </c>
      <c r="E7" s="125" t="s">
        <v>77</v>
      </c>
      <c r="F7" s="126" t="s">
        <v>95</v>
      </c>
      <c r="G7" s="127" t="s">
        <v>189</v>
      </c>
      <c r="H7" s="127" t="s">
        <v>224</v>
      </c>
      <c r="I7" s="125" t="s">
        <v>252</v>
      </c>
      <c r="J7" s="178">
        <v>1</v>
      </c>
    </row>
    <row r="8" spans="1:10" ht="16.5" thickBot="1">
      <c r="A8" s="28" t="s">
        <v>76</v>
      </c>
      <c r="F8" s="22"/>
      <c r="I8" s="180" t="s">
        <v>253</v>
      </c>
      <c r="J8" s="179">
        <f>SUBTOTAL(101,Tabla2[cumplimiento])</f>
        <v>0.96</v>
      </c>
    </row>
    <row r="9" spans="1:10">
      <c r="F9" s="22"/>
    </row>
    <row r="10" spans="1:10">
      <c r="F10" s="22"/>
    </row>
    <row r="11" spans="1:10">
      <c r="F11" s="22"/>
    </row>
    <row r="12" spans="1:10">
      <c r="F12" s="22"/>
    </row>
    <row r="13" spans="1:10">
      <c r="F13" s="22"/>
    </row>
    <row r="14" spans="1:10">
      <c r="F14" s="22"/>
    </row>
    <row r="15" spans="1:10">
      <c r="F15" s="22"/>
    </row>
    <row r="16" spans="1:10">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sheetData>
  <mergeCells count="1">
    <mergeCell ref="A1:H1"/>
  </mergeCells>
  <dataValidations count="1">
    <dataValidation type="list" allowBlank="1" showInputMessage="1" showErrorMessage="1" sqref="B4:B7"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M26"/>
  <sheetViews>
    <sheetView topLeftCell="K1" zoomScale="70" zoomScaleNormal="70" zoomScaleSheetLayoutView="110" workbookViewId="0">
      <pane ySplit="2" topLeftCell="A4" activePane="bottomLeft" state="frozen"/>
      <selection pane="bottomLeft" activeCell="L3" sqref="L3"/>
    </sheetView>
  </sheetViews>
  <sheetFormatPr baseColWidth="10" defaultColWidth="11.42578125" defaultRowHeight="1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2.42578125" style="4" customWidth="1"/>
    <col min="9" max="9" width="22.140625" style="4" customWidth="1"/>
    <col min="10" max="10" width="58.5703125" style="4" customWidth="1"/>
    <col min="11" max="11" width="61.28515625" style="4" customWidth="1"/>
    <col min="12" max="12" width="44.28515625" style="4" customWidth="1"/>
    <col min="13" max="13" width="27.140625" style="4" customWidth="1"/>
    <col min="14" max="16384" width="11.42578125" style="4"/>
  </cols>
  <sheetData>
    <row r="1" spans="1:13" s="7" customFormat="1" ht="21.75" customHeight="1" thickBot="1">
      <c r="A1" s="340" t="s">
        <v>17</v>
      </c>
      <c r="B1" s="340"/>
      <c r="C1" s="340"/>
      <c r="D1" s="340"/>
      <c r="E1" s="340"/>
      <c r="F1" s="340"/>
      <c r="G1" s="340"/>
      <c r="H1" s="340"/>
      <c r="I1" s="340"/>
      <c r="J1" s="340"/>
      <c r="K1" s="340"/>
    </row>
    <row r="2" spans="1:13" s="5" customFormat="1" ht="91.5" customHeight="1" thickBot="1">
      <c r="A2" s="49" t="s">
        <v>66</v>
      </c>
      <c r="B2" s="50" t="s">
        <v>24</v>
      </c>
      <c r="C2" s="50" t="s">
        <v>18</v>
      </c>
      <c r="D2" s="50" t="s">
        <v>19</v>
      </c>
      <c r="E2" s="50" t="s">
        <v>20</v>
      </c>
      <c r="F2" s="50" t="s">
        <v>21</v>
      </c>
      <c r="G2" s="51" t="s">
        <v>22</v>
      </c>
      <c r="H2" s="50" t="s">
        <v>23</v>
      </c>
      <c r="I2" s="50" t="s">
        <v>45</v>
      </c>
      <c r="J2" s="111" t="s">
        <v>190</v>
      </c>
      <c r="K2" s="199" t="s">
        <v>192</v>
      </c>
      <c r="L2" s="200" t="s">
        <v>255</v>
      </c>
      <c r="M2" s="201" t="s">
        <v>248</v>
      </c>
    </row>
    <row r="3" spans="1:13" s="25" customFormat="1" ht="292.5" customHeight="1" thickBot="1">
      <c r="A3" s="73">
        <v>1</v>
      </c>
      <c r="B3" s="74" t="s">
        <v>44</v>
      </c>
      <c r="C3" s="74" t="s">
        <v>97</v>
      </c>
      <c r="D3" s="48" t="s">
        <v>99</v>
      </c>
      <c r="E3" s="74" t="s">
        <v>101</v>
      </c>
      <c r="F3" s="75" t="s">
        <v>98</v>
      </c>
      <c r="G3" s="76" t="s">
        <v>100</v>
      </c>
      <c r="H3" s="75" t="s">
        <v>28</v>
      </c>
      <c r="I3" s="77">
        <v>44043</v>
      </c>
      <c r="J3" s="110" t="s">
        <v>191</v>
      </c>
      <c r="K3" s="157" t="s">
        <v>238</v>
      </c>
      <c r="L3" s="284" t="s">
        <v>254</v>
      </c>
      <c r="M3" s="202">
        <v>1</v>
      </c>
    </row>
    <row r="4" spans="1:13" ht="31.5" customHeight="1" thickBot="1">
      <c r="A4" s="182"/>
      <c r="B4" s="183"/>
      <c r="C4" s="183"/>
      <c r="D4" s="183"/>
      <c r="E4" s="183"/>
      <c r="F4" s="184"/>
      <c r="G4" s="185"/>
      <c r="H4" s="184"/>
      <c r="I4" s="186"/>
      <c r="J4" s="187"/>
      <c r="K4" s="188"/>
      <c r="L4" s="294" t="s">
        <v>253</v>
      </c>
      <c r="M4" s="189">
        <f>SUBTOTAL(101,M3)</f>
        <v>1</v>
      </c>
    </row>
    <row r="5" spans="1:13">
      <c r="G5" s="4"/>
      <c r="K5"/>
    </row>
    <row r="6" spans="1:13">
      <c r="G6" s="4"/>
    </row>
    <row r="7" spans="1:13">
      <c r="G7" s="4"/>
    </row>
    <row r="8" spans="1:13">
      <c r="G8" s="4"/>
    </row>
    <row r="9" spans="1:13">
      <c r="G9" s="4"/>
    </row>
    <row r="10" spans="1:13">
      <c r="G10" s="4"/>
    </row>
    <row r="11" spans="1:13">
      <c r="G11" s="4"/>
    </row>
    <row r="12" spans="1:13">
      <c r="G12" s="4"/>
    </row>
    <row r="13" spans="1:13">
      <c r="G13" s="4"/>
    </row>
    <row r="14" spans="1:13">
      <c r="G14" s="4"/>
    </row>
    <row r="15" spans="1:13">
      <c r="G15" s="4"/>
    </row>
    <row r="16" spans="1:13">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sheetData>
  <mergeCells count="1">
    <mergeCell ref="A1:K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19"/>
  <sheetViews>
    <sheetView topLeftCell="N13" zoomScale="60" zoomScaleNormal="60" workbookViewId="0">
      <selection activeCell="O5" sqref="O5"/>
    </sheetView>
  </sheetViews>
  <sheetFormatPr baseColWidth="10" defaultColWidth="11.42578125" defaultRowHeight="21"/>
  <cols>
    <col min="1" max="1" width="29" style="4" customWidth="1"/>
    <col min="2" max="2" width="68.85546875" style="4" customWidth="1"/>
    <col min="3" max="3" width="59.140625" style="4" customWidth="1"/>
    <col min="4" max="4" width="48" style="4" customWidth="1"/>
    <col min="5" max="5" width="26.5703125" style="18" customWidth="1"/>
    <col min="6" max="6" width="18.140625" style="18" customWidth="1"/>
    <col min="7" max="7" width="25.28515625" style="18" customWidth="1"/>
    <col min="8" max="8" width="21" style="18" customWidth="1"/>
    <col min="9" max="9" width="23.85546875" style="4" customWidth="1"/>
    <col min="10" max="10" width="26" style="32" customWidth="1"/>
    <col min="11" max="11" width="23" style="32" customWidth="1"/>
    <col min="12" max="12" width="26.85546875" style="32" customWidth="1"/>
    <col min="13" max="13" width="32.140625" style="8" customWidth="1"/>
    <col min="14" max="14" width="55.85546875" style="4" customWidth="1"/>
    <col min="15" max="15" width="57.42578125" style="4" customWidth="1"/>
    <col min="16" max="16" width="45" style="4" customWidth="1"/>
    <col min="17" max="17" width="21.85546875" style="4" customWidth="1"/>
    <col min="18" max="16384" width="11.42578125" style="4"/>
  </cols>
  <sheetData>
    <row r="1" spans="1:17" s="24" customFormat="1" ht="99.75" customHeight="1" thickBot="1">
      <c r="A1" s="341" t="s">
        <v>167</v>
      </c>
      <c r="B1" s="342"/>
      <c r="C1" s="342"/>
      <c r="D1" s="342"/>
      <c r="E1" s="342"/>
      <c r="F1" s="342"/>
      <c r="G1" s="342"/>
      <c r="H1" s="342"/>
      <c r="I1" s="342"/>
      <c r="J1" s="342"/>
      <c r="K1" s="342"/>
      <c r="L1" s="342"/>
      <c r="M1" s="342"/>
      <c r="N1" s="342"/>
      <c r="O1" s="343"/>
    </row>
    <row r="2" spans="1:17" s="24" customFormat="1" ht="84" customHeight="1" thickBot="1">
      <c r="A2" s="130" t="s">
        <v>102</v>
      </c>
      <c r="B2" s="131" t="s">
        <v>46</v>
      </c>
      <c r="C2" s="130" t="s">
        <v>61</v>
      </c>
      <c r="D2" s="132" t="s">
        <v>168</v>
      </c>
      <c r="E2" s="133" t="s">
        <v>68</v>
      </c>
      <c r="F2" s="134" t="s">
        <v>69</v>
      </c>
      <c r="G2" s="135" t="s">
        <v>70</v>
      </c>
      <c r="H2" s="134" t="s">
        <v>71</v>
      </c>
      <c r="I2" s="130" t="s">
        <v>63</v>
      </c>
      <c r="J2" s="136" t="s">
        <v>72</v>
      </c>
      <c r="K2" s="135" t="s">
        <v>73</v>
      </c>
      <c r="L2" s="134" t="s">
        <v>74</v>
      </c>
      <c r="M2" s="137" t="s">
        <v>45</v>
      </c>
      <c r="N2" s="138" t="s">
        <v>190</v>
      </c>
      <c r="O2" s="190" t="s">
        <v>192</v>
      </c>
      <c r="P2" s="197" t="s">
        <v>255</v>
      </c>
      <c r="Q2" s="198" t="s">
        <v>248</v>
      </c>
    </row>
    <row r="3" spans="1:17" s="61" customFormat="1" ht="72.75" customHeight="1">
      <c r="A3" s="103" t="s">
        <v>57</v>
      </c>
      <c r="B3" s="104" t="s">
        <v>103</v>
      </c>
      <c r="C3" s="104" t="s">
        <v>104</v>
      </c>
      <c r="D3" s="104" t="s">
        <v>170</v>
      </c>
      <c r="E3" s="105" t="s">
        <v>48</v>
      </c>
      <c r="F3" s="105"/>
      <c r="G3" s="105"/>
      <c r="H3" s="105"/>
      <c r="I3" s="106" t="s">
        <v>28</v>
      </c>
      <c r="J3" s="107" t="s">
        <v>48</v>
      </c>
      <c r="K3" s="105"/>
      <c r="L3" s="105"/>
      <c r="M3" s="82" t="s">
        <v>107</v>
      </c>
      <c r="N3" s="139" t="s">
        <v>193</v>
      </c>
      <c r="O3" s="191" t="s">
        <v>225</v>
      </c>
      <c r="P3" s="203" t="s">
        <v>256</v>
      </c>
      <c r="Q3" s="205">
        <v>1</v>
      </c>
    </row>
    <row r="4" spans="1:17" ht="71.25" customHeight="1">
      <c r="A4" s="55" t="s">
        <v>55</v>
      </c>
      <c r="B4" s="68" t="s">
        <v>115</v>
      </c>
      <c r="C4" s="55" t="s">
        <v>118</v>
      </c>
      <c r="D4" s="55" t="s">
        <v>171</v>
      </c>
      <c r="E4" s="17"/>
      <c r="F4" s="17" t="s">
        <v>48</v>
      </c>
      <c r="G4" s="17"/>
      <c r="H4" s="17"/>
      <c r="I4" s="64" t="s">
        <v>28</v>
      </c>
      <c r="J4" s="29" t="s">
        <v>50</v>
      </c>
      <c r="K4" s="30"/>
      <c r="L4" s="30"/>
      <c r="M4" s="55" t="s">
        <v>179</v>
      </c>
      <c r="N4" s="139" t="s">
        <v>194</v>
      </c>
      <c r="O4" s="191" t="s">
        <v>244</v>
      </c>
      <c r="P4" s="204" t="s">
        <v>256</v>
      </c>
      <c r="Q4" s="206">
        <v>1</v>
      </c>
    </row>
    <row r="5" spans="1:17" ht="107.25" customHeight="1">
      <c r="A5" s="66" t="s">
        <v>54</v>
      </c>
      <c r="B5" s="69" t="s">
        <v>105</v>
      </c>
      <c r="C5" s="62" t="s">
        <v>106</v>
      </c>
      <c r="D5" s="62" t="s">
        <v>172</v>
      </c>
      <c r="E5" s="17" t="s">
        <v>48</v>
      </c>
      <c r="F5" s="17"/>
      <c r="G5" s="17"/>
      <c r="H5" s="17"/>
      <c r="I5" s="64" t="s">
        <v>28</v>
      </c>
      <c r="J5" s="31"/>
      <c r="K5" s="29" t="s">
        <v>50</v>
      </c>
      <c r="L5" s="30"/>
      <c r="M5" s="54" t="s">
        <v>107</v>
      </c>
      <c r="N5" s="140" t="s">
        <v>195</v>
      </c>
      <c r="O5" s="192" t="s">
        <v>226</v>
      </c>
      <c r="P5" s="204" t="s">
        <v>256</v>
      </c>
      <c r="Q5" s="207">
        <v>1</v>
      </c>
    </row>
    <row r="6" spans="1:17" s="9" customFormat="1" ht="286.5" customHeight="1">
      <c r="A6" s="55" t="s">
        <v>110</v>
      </c>
      <c r="B6" s="68" t="s">
        <v>108</v>
      </c>
      <c r="C6" s="62" t="s">
        <v>109</v>
      </c>
      <c r="D6" s="62" t="s">
        <v>173</v>
      </c>
      <c r="E6" s="63" t="s">
        <v>48</v>
      </c>
      <c r="F6" s="17"/>
      <c r="G6" s="17"/>
      <c r="H6" s="17"/>
      <c r="I6" s="64" t="s">
        <v>28</v>
      </c>
      <c r="J6" s="31"/>
      <c r="K6" s="29" t="s">
        <v>50</v>
      </c>
      <c r="L6" s="30"/>
      <c r="M6" s="54" t="s">
        <v>113</v>
      </c>
      <c r="N6" s="139" t="s">
        <v>196</v>
      </c>
      <c r="O6" s="191" t="s">
        <v>240</v>
      </c>
      <c r="P6" s="311" t="s">
        <v>326</v>
      </c>
      <c r="Q6" s="312">
        <v>0.5</v>
      </c>
    </row>
    <row r="7" spans="1:17" ht="132" customHeight="1">
      <c r="A7" s="66" t="s">
        <v>58</v>
      </c>
      <c r="B7" s="70" t="s">
        <v>111</v>
      </c>
      <c r="C7" s="55" t="s">
        <v>112</v>
      </c>
      <c r="D7" s="55" t="s">
        <v>174</v>
      </c>
      <c r="E7" s="17" t="s">
        <v>48</v>
      </c>
      <c r="F7" s="17"/>
      <c r="G7" s="17"/>
      <c r="H7" s="17"/>
      <c r="I7" s="64" t="s">
        <v>28</v>
      </c>
      <c r="J7" s="31"/>
      <c r="K7" s="29" t="s">
        <v>50</v>
      </c>
      <c r="L7" s="31"/>
      <c r="M7" s="54" t="s">
        <v>114</v>
      </c>
      <c r="N7" s="141" t="s">
        <v>197</v>
      </c>
      <c r="O7" s="193" t="s">
        <v>236</v>
      </c>
      <c r="P7" s="307" t="s">
        <v>323</v>
      </c>
      <c r="Q7" s="308">
        <v>1</v>
      </c>
    </row>
    <row r="8" spans="1:17" ht="61.5" customHeight="1">
      <c r="A8" s="66" t="s">
        <v>58</v>
      </c>
      <c r="B8" s="70" t="s">
        <v>116</v>
      </c>
      <c r="C8" s="55" t="s">
        <v>117</v>
      </c>
      <c r="D8" s="55" t="s">
        <v>169</v>
      </c>
      <c r="E8" s="17" t="s">
        <v>48</v>
      </c>
      <c r="F8" s="17"/>
      <c r="G8" s="17"/>
      <c r="H8" s="17"/>
      <c r="I8" s="64" t="s">
        <v>78</v>
      </c>
      <c r="J8" s="31"/>
      <c r="K8" s="29"/>
      <c r="L8" s="31"/>
      <c r="M8" s="55" t="s">
        <v>87</v>
      </c>
      <c r="N8" s="141" t="s">
        <v>198</v>
      </c>
      <c r="O8" s="193" t="s">
        <v>198</v>
      </c>
      <c r="P8" s="313" t="s">
        <v>257</v>
      </c>
      <c r="Q8" s="314">
        <v>0</v>
      </c>
    </row>
    <row r="9" spans="1:17" ht="145.5" customHeight="1">
      <c r="A9" s="66" t="s">
        <v>59</v>
      </c>
      <c r="B9" s="70" t="s">
        <v>119</v>
      </c>
      <c r="C9" s="65" t="s">
        <v>120</v>
      </c>
      <c r="D9" s="65" t="s">
        <v>175</v>
      </c>
      <c r="E9" s="17"/>
      <c r="F9" s="17" t="s">
        <v>48</v>
      </c>
      <c r="G9" s="17" t="s">
        <v>48</v>
      </c>
      <c r="H9" s="17"/>
      <c r="I9" s="64" t="s">
        <v>28</v>
      </c>
      <c r="J9" s="31"/>
      <c r="K9" s="29" t="s">
        <v>50</v>
      </c>
      <c r="L9" s="30"/>
      <c r="M9" s="54" t="s">
        <v>114</v>
      </c>
      <c r="N9" s="141" t="s">
        <v>199</v>
      </c>
      <c r="O9" s="193" t="s">
        <v>237</v>
      </c>
      <c r="P9" s="203" t="s">
        <v>258</v>
      </c>
      <c r="Q9" s="206">
        <v>1</v>
      </c>
    </row>
    <row r="10" spans="1:17" ht="90.75" customHeight="1">
      <c r="A10" s="66" t="s">
        <v>55</v>
      </c>
      <c r="B10" s="71" t="s">
        <v>122</v>
      </c>
      <c r="C10" s="66" t="s">
        <v>60</v>
      </c>
      <c r="D10" s="66" t="s">
        <v>176</v>
      </c>
      <c r="E10" s="17"/>
      <c r="F10" s="17"/>
      <c r="G10" s="17" t="s">
        <v>48</v>
      </c>
      <c r="H10" s="17"/>
      <c r="I10" s="64" t="s">
        <v>28</v>
      </c>
      <c r="J10" s="31"/>
      <c r="K10" s="29" t="s">
        <v>50</v>
      </c>
      <c r="L10" s="29" t="s">
        <v>50</v>
      </c>
      <c r="M10" s="67" t="s">
        <v>121</v>
      </c>
      <c r="N10" s="142" t="s">
        <v>200</v>
      </c>
      <c r="O10" s="194" t="s">
        <v>229</v>
      </c>
      <c r="P10" s="315" t="s">
        <v>259</v>
      </c>
      <c r="Q10" s="314">
        <v>0</v>
      </c>
    </row>
    <row r="11" spans="1:17" ht="245.25" customHeight="1">
      <c r="A11" s="55" t="s">
        <v>56</v>
      </c>
      <c r="B11" s="72" t="s">
        <v>124</v>
      </c>
      <c r="C11" s="65" t="s">
        <v>125</v>
      </c>
      <c r="D11" s="65" t="s">
        <v>177</v>
      </c>
      <c r="E11" s="17"/>
      <c r="F11" s="17" t="s">
        <v>48</v>
      </c>
      <c r="G11" s="17"/>
      <c r="H11" s="17"/>
      <c r="I11" s="64" t="s">
        <v>28</v>
      </c>
      <c r="J11" s="31"/>
      <c r="K11" s="29" t="s">
        <v>50</v>
      </c>
      <c r="L11" s="30"/>
      <c r="M11" s="55" t="s">
        <v>123</v>
      </c>
      <c r="N11" s="143" t="s">
        <v>201</v>
      </c>
      <c r="O11" s="195" t="s">
        <v>201</v>
      </c>
      <c r="P11" s="300" t="s">
        <v>325</v>
      </c>
      <c r="Q11" s="301">
        <v>0</v>
      </c>
    </row>
    <row r="12" spans="1:17" ht="122.25" customHeight="1" thickBot="1">
      <c r="A12" s="55" t="s">
        <v>56</v>
      </c>
      <c r="B12" s="72" t="s">
        <v>79</v>
      </c>
      <c r="C12" s="55" t="s">
        <v>49</v>
      </c>
      <c r="D12" s="55" t="s">
        <v>178</v>
      </c>
      <c r="E12" s="17"/>
      <c r="F12" s="17"/>
      <c r="G12" s="17"/>
      <c r="H12" s="17" t="s">
        <v>50</v>
      </c>
      <c r="I12" s="55" t="s">
        <v>77</v>
      </c>
      <c r="J12" s="31"/>
      <c r="K12" s="29" t="s">
        <v>50</v>
      </c>
      <c r="L12" s="29" t="s">
        <v>50</v>
      </c>
      <c r="M12" s="55" t="s">
        <v>126</v>
      </c>
      <c r="N12" s="144" t="s">
        <v>202</v>
      </c>
      <c r="O12" s="196" t="s">
        <v>228</v>
      </c>
      <c r="P12" s="285" t="s">
        <v>260</v>
      </c>
      <c r="Q12" s="208">
        <v>1</v>
      </c>
    </row>
    <row r="13" spans="1:17">
      <c r="A13" s="43" t="s">
        <v>76</v>
      </c>
      <c r="M13" s="4"/>
      <c r="P13" s="286" t="s">
        <v>253</v>
      </c>
      <c r="Q13" s="287">
        <f>AVERAGE(Q3:Q12)</f>
        <v>0.65</v>
      </c>
    </row>
    <row r="14" spans="1:17">
      <c r="M14" s="4"/>
    </row>
    <row r="15" spans="1:17">
      <c r="M15" s="4"/>
    </row>
    <row r="16" spans="1:17">
      <c r="M16" s="4"/>
    </row>
    <row r="17" spans="13:13">
      <c r="M17" s="4"/>
    </row>
    <row r="18" spans="13:13">
      <c r="M18" s="4"/>
    </row>
    <row r="19" spans="13:13">
      <c r="M19" s="4"/>
    </row>
  </sheetData>
  <mergeCells count="1">
    <mergeCell ref="A1:O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24"/>
  <sheetViews>
    <sheetView showGridLines="0" topLeftCell="H7" zoomScale="60" zoomScaleNormal="60" workbookViewId="0">
      <selection activeCell="I8" sqref="I8"/>
    </sheetView>
  </sheetViews>
  <sheetFormatPr baseColWidth="10" defaultColWidth="11.42578125" defaultRowHeight="15"/>
  <cols>
    <col min="1" max="1" width="5.28515625" style="15" customWidth="1"/>
    <col min="2" max="2" width="31.28515625" style="2" customWidth="1"/>
    <col min="3" max="3" width="69.7109375" style="2" customWidth="1"/>
    <col min="4" max="4" width="34.7109375" style="2" customWidth="1"/>
    <col min="5" max="5" width="29.5703125" style="2" customWidth="1"/>
    <col min="6" max="6" width="25.5703125" style="3" bestFit="1" customWidth="1"/>
    <col min="7" max="7" width="50.7109375" style="2" customWidth="1"/>
    <col min="8" max="8" width="54.5703125" style="2" customWidth="1"/>
    <col min="9" max="9" width="61" style="2" customWidth="1"/>
    <col min="10" max="10" width="22.140625" style="2" customWidth="1"/>
    <col min="11" max="16384" width="11.42578125" style="2"/>
  </cols>
  <sheetData>
    <row r="1" spans="1:10" s="6" customFormat="1" ht="30.75" customHeight="1" thickBot="1">
      <c r="A1" s="344" t="s">
        <v>7</v>
      </c>
      <c r="B1" s="345"/>
      <c r="C1" s="345"/>
      <c r="D1" s="345"/>
      <c r="E1" s="345"/>
      <c r="F1" s="345"/>
      <c r="G1" s="345"/>
      <c r="H1" s="345"/>
    </row>
    <row r="2" spans="1:10" s="5" customFormat="1" ht="56.25" customHeight="1" thickBot="1">
      <c r="A2" s="38" t="s">
        <v>66</v>
      </c>
      <c r="B2" s="39" t="s">
        <v>1</v>
      </c>
      <c r="C2" s="40" t="s">
        <v>3</v>
      </c>
      <c r="D2" s="40" t="s">
        <v>4</v>
      </c>
      <c r="E2" s="40" t="s">
        <v>5</v>
      </c>
      <c r="F2" s="41" t="s">
        <v>6</v>
      </c>
      <c r="G2" s="146" t="s">
        <v>203</v>
      </c>
      <c r="H2" s="146" t="s">
        <v>209</v>
      </c>
      <c r="I2" s="209" t="s">
        <v>255</v>
      </c>
      <c r="J2" s="210" t="s">
        <v>248</v>
      </c>
    </row>
    <row r="3" spans="1:10" s="5" customFormat="1" ht="164.25" customHeight="1">
      <c r="A3" s="33">
        <v>1</v>
      </c>
      <c r="B3" s="78" t="s">
        <v>36</v>
      </c>
      <c r="C3" s="78" t="s">
        <v>128</v>
      </c>
      <c r="D3" s="1" t="s">
        <v>64</v>
      </c>
      <c r="E3" s="1" t="s">
        <v>127</v>
      </c>
      <c r="F3" s="13" t="s">
        <v>113</v>
      </c>
      <c r="G3" s="145" t="s">
        <v>239</v>
      </c>
      <c r="H3" s="145" t="s">
        <v>245</v>
      </c>
      <c r="I3" s="309" t="s">
        <v>324</v>
      </c>
      <c r="J3" s="310">
        <v>0.9</v>
      </c>
    </row>
    <row r="4" spans="1:10" ht="163.5" customHeight="1">
      <c r="A4" s="34">
        <v>2</v>
      </c>
      <c r="B4" s="1" t="s">
        <v>36</v>
      </c>
      <c r="C4" s="1" t="s">
        <v>180</v>
      </c>
      <c r="D4" s="1" t="s">
        <v>184</v>
      </c>
      <c r="E4" s="1" t="s">
        <v>41</v>
      </c>
      <c r="F4" s="13" t="s">
        <v>129</v>
      </c>
      <c r="G4" s="1" t="s">
        <v>204</v>
      </c>
      <c r="H4" s="1" t="s">
        <v>230</v>
      </c>
      <c r="I4" s="295" t="s">
        <v>261</v>
      </c>
      <c r="J4" s="296">
        <v>1</v>
      </c>
    </row>
    <row r="5" spans="1:10" ht="216" customHeight="1">
      <c r="A5" s="34">
        <v>3</v>
      </c>
      <c r="B5" s="1" t="s">
        <v>14</v>
      </c>
      <c r="C5" s="1" t="s">
        <v>40</v>
      </c>
      <c r="D5" s="1" t="s">
        <v>43</v>
      </c>
      <c r="E5" s="1" t="s">
        <v>41</v>
      </c>
      <c r="F5" s="13" t="s">
        <v>131</v>
      </c>
      <c r="G5" s="1" t="s">
        <v>205</v>
      </c>
      <c r="H5" s="78" t="s">
        <v>231</v>
      </c>
      <c r="I5" s="297" t="s">
        <v>262</v>
      </c>
      <c r="J5" s="298">
        <v>1</v>
      </c>
    </row>
    <row r="6" spans="1:10" ht="144" customHeight="1">
      <c r="A6" s="34">
        <v>4</v>
      </c>
      <c r="B6" s="1" t="s">
        <v>14</v>
      </c>
      <c r="C6" s="1" t="s">
        <v>133</v>
      </c>
      <c r="D6" s="1" t="s">
        <v>130</v>
      </c>
      <c r="E6" s="1" t="s">
        <v>41</v>
      </c>
      <c r="F6" s="13" t="s">
        <v>113</v>
      </c>
      <c r="G6" s="1" t="s">
        <v>206</v>
      </c>
      <c r="H6" s="329" t="s">
        <v>328</v>
      </c>
      <c r="I6" s="211" t="s">
        <v>329</v>
      </c>
      <c r="J6" s="212">
        <v>0.5</v>
      </c>
    </row>
    <row r="7" spans="1:10" ht="123" customHeight="1">
      <c r="A7" s="34">
        <v>5</v>
      </c>
      <c r="B7" s="1" t="s">
        <v>15</v>
      </c>
      <c r="C7" s="1" t="s">
        <v>132</v>
      </c>
      <c r="D7" s="1" t="s">
        <v>134</v>
      </c>
      <c r="E7" s="1" t="s">
        <v>65</v>
      </c>
      <c r="F7" s="13" t="s">
        <v>135</v>
      </c>
      <c r="G7" s="1" t="s">
        <v>207</v>
      </c>
      <c r="H7" s="78" t="s">
        <v>207</v>
      </c>
      <c r="I7" s="295" t="s">
        <v>263</v>
      </c>
      <c r="J7" s="299">
        <v>1</v>
      </c>
    </row>
    <row r="8" spans="1:10" ht="152.25" customHeight="1">
      <c r="A8" s="35">
        <v>6</v>
      </c>
      <c r="B8" s="36" t="s">
        <v>16</v>
      </c>
      <c r="C8" s="108" t="s">
        <v>75</v>
      </c>
      <c r="D8" s="36" t="s">
        <v>42</v>
      </c>
      <c r="E8" s="36" t="s">
        <v>41</v>
      </c>
      <c r="F8" s="37" t="s">
        <v>136</v>
      </c>
      <c r="G8" s="36" t="s">
        <v>208</v>
      </c>
      <c r="H8" s="36" t="s">
        <v>246</v>
      </c>
      <c r="I8" s="319" t="s">
        <v>313</v>
      </c>
      <c r="J8" s="320">
        <v>0.5</v>
      </c>
    </row>
    <row r="9" spans="1:10" ht="30">
      <c r="A9" s="42" t="s">
        <v>67</v>
      </c>
      <c r="F9" s="2"/>
      <c r="I9" s="213" t="s">
        <v>253</v>
      </c>
      <c r="J9" s="214">
        <f>SUBTOTAL(101,Tabla5[cumplimiento])</f>
        <v>0.81666666666666676</v>
      </c>
    </row>
    <row r="10" spans="1:10">
      <c r="F10" s="2"/>
    </row>
    <row r="11" spans="1:10">
      <c r="F11" s="2"/>
    </row>
    <row r="12" spans="1:10">
      <c r="F12" s="2"/>
    </row>
    <row r="13" spans="1:10">
      <c r="F13" s="2"/>
    </row>
    <row r="14" spans="1:10">
      <c r="F14" s="2"/>
    </row>
    <row r="15" spans="1:10">
      <c r="F15" s="2"/>
    </row>
    <row r="16" spans="1:10">
      <c r="F16" s="2"/>
    </row>
    <row r="17" spans="6:6">
      <c r="F17" s="2"/>
    </row>
    <row r="18" spans="6:6">
      <c r="F18" s="2"/>
    </row>
    <row r="19" spans="6:6">
      <c r="F19" s="2"/>
    </row>
    <row r="20" spans="6:6">
      <c r="F20" s="2"/>
    </row>
    <row r="21" spans="6:6">
      <c r="F21" s="2"/>
    </row>
    <row r="22" spans="6:6">
      <c r="F22" s="2"/>
    </row>
    <row r="23" spans="6:6">
      <c r="F23" s="2"/>
    </row>
    <row r="24" spans="6:6">
      <c r="F24" s="2"/>
    </row>
  </sheetData>
  <mergeCells count="1">
    <mergeCell ref="A1:H1"/>
  </mergeCells>
  <dataValidations count="1">
    <dataValidation type="list" allowBlank="1" showInputMessage="1" showErrorMessage="1" sqref="B3:B24"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J31"/>
  <sheetViews>
    <sheetView showGridLines="0" topLeftCell="D8" zoomScale="70" zoomScaleNormal="70" zoomScaleSheetLayoutView="106" workbookViewId="0">
      <selection activeCell="J9" sqref="J9"/>
    </sheetView>
  </sheetViews>
  <sheetFormatPr baseColWidth="10" defaultColWidth="11.42578125" defaultRowHeight="15"/>
  <cols>
    <col min="1" max="1" width="5.7109375" style="4" customWidth="1"/>
    <col min="2" max="2" width="31.28515625" style="4" customWidth="1"/>
    <col min="3" max="3" width="33.42578125" style="4" customWidth="1"/>
    <col min="4" max="4" width="36.140625" style="4" customWidth="1"/>
    <col min="5" max="5" width="26.140625" style="4" customWidth="1"/>
    <col min="6" max="6" width="29.140625" style="8" customWidth="1"/>
    <col min="7" max="7" width="43.85546875" style="4" customWidth="1"/>
    <col min="8" max="8" width="51.140625" style="4" customWidth="1"/>
    <col min="9" max="9" width="40.42578125" style="221" customWidth="1"/>
    <col min="10" max="10" width="20.5703125" style="221" customWidth="1"/>
    <col min="11" max="16384" width="11.42578125" style="4"/>
  </cols>
  <sheetData>
    <row r="1" spans="1:10" s="7" customFormat="1" ht="32.25" customHeight="1">
      <c r="A1" s="344" t="s">
        <v>8</v>
      </c>
      <c r="B1" s="345"/>
      <c r="C1" s="345"/>
      <c r="D1" s="345"/>
      <c r="E1" s="345"/>
      <c r="F1" s="345"/>
      <c r="G1" s="345"/>
      <c r="H1" s="345"/>
      <c r="I1" s="220"/>
      <c r="J1" s="220"/>
    </row>
    <row r="2" spans="1:10" s="5" customFormat="1" ht="39.75" customHeight="1">
      <c r="A2" s="45" t="s">
        <v>66</v>
      </c>
      <c r="B2" s="46" t="s">
        <v>1</v>
      </c>
      <c r="C2" s="46" t="s">
        <v>3</v>
      </c>
      <c r="D2" s="46" t="s">
        <v>4</v>
      </c>
      <c r="E2" s="46" t="s">
        <v>5</v>
      </c>
      <c r="F2" s="47" t="s">
        <v>6</v>
      </c>
      <c r="G2" s="146" t="s">
        <v>190</v>
      </c>
      <c r="H2" s="146" t="s">
        <v>192</v>
      </c>
      <c r="I2" s="215" t="s">
        <v>255</v>
      </c>
      <c r="J2" s="215" t="s">
        <v>248</v>
      </c>
    </row>
    <row r="3" spans="1:10" s="5" customFormat="1" ht="137.25" customHeight="1">
      <c r="A3" s="44">
        <v>1</v>
      </c>
      <c r="B3" s="80" t="s">
        <v>27</v>
      </c>
      <c r="C3" s="81" t="s">
        <v>147</v>
      </c>
      <c r="D3" s="80" t="s">
        <v>33</v>
      </c>
      <c r="E3" s="80" t="s">
        <v>148</v>
      </c>
      <c r="F3" s="82" t="s">
        <v>150</v>
      </c>
      <c r="G3" s="81" t="s">
        <v>210</v>
      </c>
      <c r="H3" s="81" t="s">
        <v>210</v>
      </c>
      <c r="I3" s="169" t="s">
        <v>264</v>
      </c>
      <c r="J3" s="302">
        <v>1</v>
      </c>
    </row>
    <row r="4" spans="1:10" s="5" customFormat="1" ht="101.25" customHeight="1">
      <c r="A4" s="44">
        <v>1</v>
      </c>
      <c r="B4" s="80" t="s">
        <v>27</v>
      </c>
      <c r="C4" s="81" t="s">
        <v>138</v>
      </c>
      <c r="D4" s="80" t="s">
        <v>139</v>
      </c>
      <c r="E4" s="80" t="s">
        <v>137</v>
      </c>
      <c r="F4" s="82" t="s">
        <v>149</v>
      </c>
      <c r="G4" s="81" t="s">
        <v>211</v>
      </c>
      <c r="H4" s="81" t="s">
        <v>233</v>
      </c>
      <c r="I4" s="169" t="s">
        <v>265</v>
      </c>
      <c r="J4" s="302">
        <v>1</v>
      </c>
    </row>
    <row r="5" spans="1:10" s="5" customFormat="1" ht="127.5" customHeight="1">
      <c r="A5" s="44">
        <v>2</v>
      </c>
      <c r="B5" s="10" t="s">
        <v>30</v>
      </c>
      <c r="C5" s="10" t="s">
        <v>29</v>
      </c>
      <c r="D5" s="19" t="s">
        <v>34</v>
      </c>
      <c r="E5" s="10" t="s">
        <v>31</v>
      </c>
      <c r="F5" s="83" t="s">
        <v>141</v>
      </c>
      <c r="G5" s="10" t="s">
        <v>212</v>
      </c>
      <c r="H5" s="19" t="s">
        <v>242</v>
      </c>
      <c r="I5" s="169" t="s">
        <v>321</v>
      </c>
      <c r="J5" s="302">
        <v>0.1</v>
      </c>
    </row>
    <row r="6" spans="1:10" s="5" customFormat="1" ht="90" customHeight="1">
      <c r="A6" s="44">
        <v>3</v>
      </c>
      <c r="B6" s="10" t="s">
        <v>30</v>
      </c>
      <c r="C6" s="80" t="s">
        <v>165</v>
      </c>
      <c r="D6" s="81" t="s">
        <v>166</v>
      </c>
      <c r="E6" s="80" t="s">
        <v>80</v>
      </c>
      <c r="F6" s="84" t="s">
        <v>141</v>
      </c>
      <c r="G6" s="10" t="s">
        <v>212</v>
      </c>
      <c r="H6" s="19" t="s">
        <v>241</v>
      </c>
      <c r="I6" s="169" t="s">
        <v>314</v>
      </c>
      <c r="J6" s="302">
        <v>0</v>
      </c>
    </row>
    <row r="7" spans="1:10" s="5" customFormat="1" ht="156.75" customHeight="1">
      <c r="A7" s="44">
        <v>4</v>
      </c>
      <c r="B7" s="14" t="s">
        <v>37</v>
      </c>
      <c r="C7" s="80" t="s">
        <v>142</v>
      </c>
      <c r="D7" s="81" t="s">
        <v>140</v>
      </c>
      <c r="E7" s="80" t="s">
        <v>81</v>
      </c>
      <c r="F7" s="84" t="s">
        <v>141</v>
      </c>
      <c r="G7" s="80" t="s">
        <v>213</v>
      </c>
      <c r="H7" s="81" t="s">
        <v>213</v>
      </c>
      <c r="I7" s="169" t="s">
        <v>322</v>
      </c>
      <c r="J7" s="306">
        <v>0.64</v>
      </c>
    </row>
    <row r="8" spans="1:10" ht="144.75" customHeight="1">
      <c r="A8" s="56">
        <v>5</v>
      </c>
      <c r="B8" s="85" t="s">
        <v>25</v>
      </c>
      <c r="C8" s="109" t="s">
        <v>181</v>
      </c>
      <c r="D8" s="109" t="s">
        <v>183</v>
      </c>
      <c r="E8" s="86" t="s">
        <v>82</v>
      </c>
      <c r="F8" s="87" t="s">
        <v>182</v>
      </c>
      <c r="G8" s="86" t="s">
        <v>214</v>
      </c>
      <c r="H8" s="86" t="s">
        <v>232</v>
      </c>
      <c r="I8" s="303" t="s">
        <v>315</v>
      </c>
      <c r="J8" s="299">
        <v>1</v>
      </c>
    </row>
    <row r="9" spans="1:10" ht="23.25" customHeight="1">
      <c r="A9" s="216"/>
      <c r="B9" s="217"/>
      <c r="C9" s="218"/>
      <c r="D9" s="219"/>
      <c r="E9" s="219"/>
      <c r="F9" s="218"/>
      <c r="G9" s="218"/>
      <c r="H9" s="218"/>
      <c r="I9" s="324" t="s">
        <v>253</v>
      </c>
      <c r="J9" s="325">
        <f>SUBTOTAL(101,J3:J8)</f>
        <v>0.62333333333333341</v>
      </c>
    </row>
    <row r="10" spans="1:10">
      <c r="F10" s="4"/>
    </row>
    <row r="11" spans="1:10">
      <c r="F11" s="4"/>
    </row>
    <row r="12" spans="1:10">
      <c r="F12" s="4"/>
    </row>
    <row r="13" spans="1:10">
      <c r="F13" s="4"/>
    </row>
    <row r="14" spans="1:10">
      <c r="F14" s="4"/>
    </row>
    <row r="15" spans="1:10">
      <c r="F15" s="4"/>
    </row>
    <row r="16" spans="1:10">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row r="31" spans="6:6">
      <c r="F31" s="4"/>
    </row>
  </sheetData>
  <mergeCells count="1">
    <mergeCell ref="A1:H1"/>
  </mergeCells>
  <dataValidations count="1">
    <dataValidation type="list" allowBlank="1" showInputMessage="1" showErrorMessage="1" sqref="B9:B28"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8"/>
  <sheetViews>
    <sheetView topLeftCell="E7" zoomScale="60" zoomScaleNormal="60" workbookViewId="0">
      <selection activeCell="L7" sqref="L7"/>
    </sheetView>
  </sheetViews>
  <sheetFormatPr baseColWidth="10" defaultColWidth="46.7109375" defaultRowHeight="15"/>
  <cols>
    <col min="1" max="1" width="42.140625" style="11" customWidth="1"/>
    <col min="2" max="2" width="67.42578125" style="11" customWidth="1"/>
    <col min="3" max="3" width="74.140625" style="11" customWidth="1"/>
    <col min="4" max="4" width="43.42578125" style="11" customWidth="1"/>
    <col min="5" max="5" width="22.85546875" style="16" customWidth="1"/>
    <col min="6" max="6" width="25" style="11" customWidth="1"/>
    <col min="7" max="7" width="22.5703125" style="11" customWidth="1"/>
    <col min="8" max="8" width="38.140625" style="11" customWidth="1"/>
    <col min="9" max="9" width="46.7109375" style="11"/>
    <col min="10" max="10" width="53.42578125" style="11" customWidth="1"/>
    <col min="11" max="11" width="54.140625" style="11" customWidth="1"/>
    <col min="12" max="12" width="29.5703125" style="11" customWidth="1"/>
    <col min="13" max="16384" width="46.7109375" style="11"/>
  </cols>
  <sheetData>
    <row r="1" spans="1:12" ht="41.25" customHeight="1" thickBot="1">
      <c r="A1" s="346" t="s">
        <v>39</v>
      </c>
      <c r="B1" s="347"/>
      <c r="C1" s="347"/>
      <c r="D1" s="347"/>
      <c r="E1" s="347"/>
      <c r="F1" s="347"/>
      <c r="G1" s="347"/>
      <c r="H1" s="347"/>
      <c r="I1" s="347"/>
      <c r="J1" s="347"/>
    </row>
    <row r="2" spans="1:12" ht="43.5" customHeight="1" thickBot="1">
      <c r="A2" s="96" t="s">
        <v>62</v>
      </c>
      <c r="B2" s="27" t="s">
        <v>46</v>
      </c>
      <c r="C2" s="26" t="s">
        <v>47</v>
      </c>
      <c r="D2" s="27" t="s">
        <v>63</v>
      </c>
      <c r="E2" s="158" t="s">
        <v>72</v>
      </c>
      <c r="F2" s="159" t="s">
        <v>73</v>
      </c>
      <c r="G2" s="159" t="s">
        <v>74</v>
      </c>
      <c r="H2" s="97" t="s">
        <v>45</v>
      </c>
      <c r="I2" s="147" t="s">
        <v>190</v>
      </c>
      <c r="J2" s="223" t="s">
        <v>192</v>
      </c>
      <c r="K2" s="215" t="s">
        <v>255</v>
      </c>
      <c r="L2" s="215" t="s">
        <v>248</v>
      </c>
    </row>
    <row r="3" spans="1:12" s="12" customFormat="1" ht="130.5" customHeight="1">
      <c r="A3" s="90" t="s">
        <v>158</v>
      </c>
      <c r="B3" s="160" t="s">
        <v>154</v>
      </c>
      <c r="C3" s="161" t="s">
        <v>155</v>
      </c>
      <c r="D3" s="162" t="s">
        <v>28</v>
      </c>
      <c r="E3" s="163"/>
      <c r="F3" s="98" t="s">
        <v>48</v>
      </c>
      <c r="G3" s="57"/>
      <c r="H3" s="164">
        <v>43981</v>
      </c>
      <c r="I3" s="165" t="s">
        <v>215</v>
      </c>
      <c r="J3" s="224" t="s">
        <v>234</v>
      </c>
      <c r="K3" s="307" t="s">
        <v>323</v>
      </c>
      <c r="L3" s="305">
        <v>1</v>
      </c>
    </row>
    <row r="4" spans="1:12" s="12" customFormat="1" ht="175.5" customHeight="1">
      <c r="A4" s="91" t="s">
        <v>158</v>
      </c>
      <c r="B4" s="52" t="s">
        <v>157</v>
      </c>
      <c r="C4" s="52" t="s">
        <v>156</v>
      </c>
      <c r="D4" s="162" t="s">
        <v>78</v>
      </c>
      <c r="E4" s="166"/>
      <c r="F4" s="99" t="s">
        <v>50</v>
      </c>
      <c r="G4" s="58"/>
      <c r="H4" s="167">
        <v>44073</v>
      </c>
      <c r="I4" s="148" t="s">
        <v>216</v>
      </c>
      <c r="J4" s="225" t="s">
        <v>216</v>
      </c>
      <c r="K4" s="304" t="s">
        <v>311</v>
      </c>
      <c r="L4" s="305">
        <v>0</v>
      </c>
    </row>
    <row r="5" spans="1:12" s="12" customFormat="1" ht="287.25" customHeight="1">
      <c r="A5" s="92" t="s">
        <v>159</v>
      </c>
      <c r="B5" s="160" t="s">
        <v>160</v>
      </c>
      <c r="C5" s="168" t="s">
        <v>120</v>
      </c>
      <c r="D5" s="52" t="s">
        <v>28</v>
      </c>
      <c r="E5" s="166"/>
      <c r="F5" s="99" t="s">
        <v>48</v>
      </c>
      <c r="G5" s="101" t="s">
        <v>48</v>
      </c>
      <c r="H5" s="167" t="s">
        <v>161</v>
      </c>
      <c r="I5" s="165" t="s">
        <v>217</v>
      </c>
      <c r="J5" s="226" t="s">
        <v>243</v>
      </c>
      <c r="K5" s="304" t="s">
        <v>334</v>
      </c>
      <c r="L5" s="305">
        <v>0.6</v>
      </c>
    </row>
    <row r="6" spans="1:12" s="12" customFormat="1" ht="267.75">
      <c r="A6" s="92" t="s">
        <v>159</v>
      </c>
      <c r="B6" s="169" t="s">
        <v>162</v>
      </c>
      <c r="C6" s="168" t="s">
        <v>163</v>
      </c>
      <c r="D6" s="52" t="s">
        <v>28</v>
      </c>
      <c r="E6" s="166"/>
      <c r="F6" s="99" t="s">
        <v>48</v>
      </c>
      <c r="G6" s="101" t="s">
        <v>48</v>
      </c>
      <c r="H6" s="167" t="s">
        <v>123</v>
      </c>
      <c r="I6" s="165" t="s">
        <v>218</v>
      </c>
      <c r="J6" s="330" t="s">
        <v>330</v>
      </c>
      <c r="K6" s="304" t="s">
        <v>332</v>
      </c>
      <c r="L6" s="321">
        <v>0.5</v>
      </c>
    </row>
    <row r="7" spans="1:12" s="12" customFormat="1" ht="133.5" customHeight="1" thickBot="1">
      <c r="A7" s="93" t="s">
        <v>159</v>
      </c>
      <c r="B7" s="170" t="s">
        <v>164</v>
      </c>
      <c r="C7" s="171" t="s">
        <v>49</v>
      </c>
      <c r="D7" s="53" t="s">
        <v>77</v>
      </c>
      <c r="E7" s="172"/>
      <c r="F7" s="100" t="s">
        <v>48</v>
      </c>
      <c r="G7" s="102" t="s">
        <v>48</v>
      </c>
      <c r="H7" s="173" t="s">
        <v>143</v>
      </c>
      <c r="I7" s="174" t="s">
        <v>219</v>
      </c>
      <c r="J7" s="227" t="s">
        <v>235</v>
      </c>
      <c r="K7" s="304" t="s">
        <v>318</v>
      </c>
      <c r="L7" s="305">
        <v>1</v>
      </c>
    </row>
    <row r="8" spans="1:12" ht="15.75">
      <c r="B8" s="95"/>
      <c r="C8" s="95"/>
      <c r="K8" s="228" t="s">
        <v>253</v>
      </c>
      <c r="L8" s="229">
        <f>AVERAGE(L3:L7)</f>
        <v>0.62</v>
      </c>
    </row>
  </sheetData>
  <mergeCells count="1">
    <mergeCell ref="A1:J1"/>
  </mergeCells>
  <pageMargins left="0.7" right="0.7" top="0.75" bottom="0.75" header="0.3" footer="0.3"/>
  <pageSetup paperSize="9" scale="28"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K28"/>
  <sheetViews>
    <sheetView showGridLines="0" tabSelected="1" topLeftCell="E4" zoomScale="80" zoomScaleNormal="80" zoomScaleSheetLayoutView="100" workbookViewId="0">
      <selection activeCell="J4" sqref="J4"/>
    </sheetView>
  </sheetViews>
  <sheetFormatPr baseColWidth="10" defaultColWidth="11.42578125" defaultRowHeight="1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30" style="4" customWidth="1"/>
    <col min="9" max="9" width="38.5703125" style="4" customWidth="1"/>
    <col min="10" max="10" width="44.7109375" style="4" customWidth="1"/>
    <col min="11" max="11" width="19.28515625" style="4" customWidth="1"/>
    <col min="12" max="16384" width="11.42578125" style="4"/>
  </cols>
  <sheetData>
    <row r="1" spans="1:11" s="7" customFormat="1" ht="21.75" customHeight="1">
      <c r="A1" s="344" t="s">
        <v>26</v>
      </c>
      <c r="B1" s="345"/>
      <c r="C1" s="345"/>
      <c r="D1" s="345"/>
      <c r="E1" s="345"/>
      <c r="F1" s="345"/>
      <c r="G1" s="345"/>
      <c r="H1" s="112"/>
      <c r="I1" s="112"/>
    </row>
    <row r="2" spans="1:11" s="5" customFormat="1" ht="37.5" customHeight="1">
      <c r="A2" s="149" t="s">
        <v>66</v>
      </c>
      <c r="B2" s="150" t="s">
        <v>1</v>
      </c>
      <c r="C2" s="150" t="s">
        <v>2</v>
      </c>
      <c r="D2" s="150" t="s">
        <v>3</v>
      </c>
      <c r="E2" s="150" t="s">
        <v>4</v>
      </c>
      <c r="F2" s="150" t="s">
        <v>5</v>
      </c>
      <c r="G2" s="151" t="s">
        <v>6</v>
      </c>
      <c r="H2" s="152" t="s">
        <v>203</v>
      </c>
      <c r="I2" s="153" t="s">
        <v>209</v>
      </c>
      <c r="J2" s="222" t="s">
        <v>255</v>
      </c>
      <c r="K2" s="222" t="s">
        <v>248</v>
      </c>
    </row>
    <row r="3" spans="1:11" ht="219.75" customHeight="1">
      <c r="A3" s="89">
        <v>1</v>
      </c>
      <c r="B3" s="94" t="s">
        <v>32</v>
      </c>
      <c r="C3" s="94">
        <v>1</v>
      </c>
      <c r="D3" s="94" t="s">
        <v>38</v>
      </c>
      <c r="E3" s="94" t="s">
        <v>153</v>
      </c>
      <c r="F3" s="94" t="s">
        <v>83</v>
      </c>
      <c r="G3" s="54" t="s">
        <v>151</v>
      </c>
      <c r="H3" s="154" t="s">
        <v>220</v>
      </c>
      <c r="I3" s="331" t="s">
        <v>331</v>
      </c>
      <c r="J3" s="104" t="s">
        <v>333</v>
      </c>
      <c r="K3" s="328">
        <v>0.8</v>
      </c>
    </row>
    <row r="4" spans="1:11" ht="188.25" customHeight="1">
      <c r="A4" s="88">
        <v>2</v>
      </c>
      <c r="B4" s="155" t="s">
        <v>145</v>
      </c>
      <c r="C4" s="155">
        <v>1</v>
      </c>
      <c r="D4" s="155" t="s">
        <v>152</v>
      </c>
      <c r="E4" s="155" t="s">
        <v>146</v>
      </c>
      <c r="F4" s="155" t="s">
        <v>83</v>
      </c>
      <c r="G4" s="156" t="s">
        <v>144</v>
      </c>
      <c r="H4" s="155" t="s">
        <v>221</v>
      </c>
      <c r="I4" s="175" t="s">
        <v>247</v>
      </c>
      <c r="J4" s="322" t="s">
        <v>335</v>
      </c>
      <c r="K4" s="323">
        <v>0.5</v>
      </c>
    </row>
    <row r="5" spans="1:11">
      <c r="A5" s="88"/>
      <c r="B5" s="155"/>
      <c r="C5" s="155"/>
      <c r="D5" s="155"/>
      <c r="E5" s="155"/>
      <c r="F5" s="155"/>
      <c r="G5" s="230"/>
      <c r="H5" s="155"/>
      <c r="I5" s="231"/>
      <c r="J5" s="326" t="s">
        <v>253</v>
      </c>
      <c r="K5" s="327">
        <f t="shared" ref="K5" si="0">SUBTOTAL(101,K3:K4)</f>
        <v>0.65</v>
      </c>
    </row>
    <row r="6" spans="1:11">
      <c r="B6" s="79"/>
      <c r="G6" s="4"/>
    </row>
    <row r="7" spans="1:11" ht="15.75">
      <c r="G7" s="4"/>
      <c r="K7" s="293"/>
    </row>
    <row r="8" spans="1:11">
      <c r="G8" s="4"/>
    </row>
    <row r="9" spans="1:11">
      <c r="G9" s="4"/>
    </row>
    <row r="10" spans="1:11">
      <c r="G10" s="4"/>
    </row>
    <row r="11" spans="1:11">
      <c r="G11" s="4"/>
    </row>
    <row r="12" spans="1:11">
      <c r="G12" s="4"/>
    </row>
    <row r="13" spans="1:11">
      <c r="G13" s="4"/>
    </row>
    <row r="14" spans="1:11">
      <c r="G14" s="4"/>
    </row>
    <row r="15" spans="1:11">
      <c r="G15" s="4"/>
    </row>
    <row r="16" spans="1:11">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row r="28" spans="7:7">
      <c r="G28"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57314</cp:lastModifiedBy>
  <dcterms:created xsi:type="dcterms:W3CDTF">2016-01-18T19:13:57Z</dcterms:created>
  <dcterms:modified xsi:type="dcterms:W3CDTF">2020-09-10T22:41:04Z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