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Seguimientos segundo trimestre\"/>
    </mc:Choice>
  </mc:AlternateContent>
  <bookViews>
    <workbookView xWindow="0" yWindow="0" windowWidth="20490" windowHeight="6855" activeTab="2"/>
  </bookViews>
  <sheets>
    <sheet name="Mejoramiento de condiciones" sheetId="4" r:id="rId1"/>
    <sheet name="Fortalecimiento de Procesos" sheetId="3" r:id="rId2"/>
    <sheet name="PAA 2020" sheetId="5" r:id="rId3"/>
    <sheet name="Seguimiento" sheetId="2" state="hidden" r:id="rId4"/>
  </sheets>
  <definedNames>
    <definedName name="_xlnm._FilterDatabase" localSheetId="2" hidden="1">'PAA 2020'!$AB$1:$AM$116</definedName>
    <definedName name="_xlnm.Print_Area" localSheetId="1">'Fortalecimiento de Procesos'!$A$1:$V$43</definedName>
    <definedName name="_xlnm.Print_Area" localSheetId="0">'Mejoramiento de condiciones'!$A$1:$V$38</definedName>
    <definedName name="k">#REF!</definedName>
    <definedName name="META" localSheetId="2">#REF!</definedName>
    <definedName name="META" localSheetId="3">#REF!</definedName>
    <definedName name="MET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6" i="5" l="1"/>
  <c r="O116" i="5" s="1"/>
  <c r="U115" i="5"/>
  <c r="O115" i="5"/>
  <c r="U114" i="5"/>
  <c r="O114" i="5" s="1"/>
  <c r="U113" i="5"/>
  <c r="O113" i="5" s="1"/>
  <c r="U112" i="5"/>
  <c r="O112" i="5" s="1"/>
  <c r="U111" i="5"/>
  <c r="O111" i="5"/>
  <c r="U110" i="5"/>
  <c r="O110" i="5" s="1"/>
  <c r="U109" i="5"/>
  <c r="O109" i="5" s="1"/>
  <c r="U108" i="5"/>
  <c r="O108" i="5" s="1"/>
  <c r="U107" i="5"/>
  <c r="O107" i="5"/>
  <c r="U106" i="5"/>
  <c r="O106" i="5" s="1"/>
  <c r="U105" i="5"/>
  <c r="O105" i="5" s="1"/>
  <c r="U104" i="5"/>
  <c r="O104" i="5" s="1"/>
  <c r="U103" i="5"/>
  <c r="O103" i="5"/>
  <c r="U102" i="5"/>
  <c r="O102" i="5" s="1"/>
  <c r="U101" i="5"/>
  <c r="O101" i="5" s="1"/>
  <c r="U100" i="5"/>
  <c r="O100" i="5" s="1"/>
  <c r="U99" i="5"/>
  <c r="O99" i="5"/>
  <c r="U98" i="5"/>
  <c r="O98" i="5" s="1"/>
  <c r="U97" i="5"/>
  <c r="O97" i="5" s="1"/>
  <c r="U96" i="5"/>
  <c r="O96" i="5" s="1"/>
  <c r="U95" i="5"/>
  <c r="O95" i="5"/>
  <c r="U94" i="5"/>
  <c r="O94" i="5" s="1"/>
  <c r="U93" i="5"/>
  <c r="O93" i="5" s="1"/>
  <c r="U92" i="5"/>
  <c r="O92" i="5" s="1"/>
  <c r="U91" i="5"/>
  <c r="O91" i="5"/>
  <c r="U90" i="5"/>
  <c r="O90" i="5" s="1"/>
  <c r="U89" i="5"/>
  <c r="O89" i="5" s="1"/>
  <c r="U88" i="5"/>
  <c r="O88" i="5" s="1"/>
  <c r="U87" i="5"/>
  <c r="O87" i="5"/>
  <c r="U86" i="5"/>
  <c r="O86" i="5" s="1"/>
  <c r="U85" i="5"/>
  <c r="O85" i="5" s="1"/>
  <c r="U84" i="5"/>
  <c r="O84" i="5" s="1"/>
  <c r="U83" i="5"/>
  <c r="O83" i="5"/>
  <c r="U82" i="5"/>
  <c r="O82" i="5" s="1"/>
  <c r="U81" i="5"/>
  <c r="O81" i="5" s="1"/>
  <c r="U80" i="5"/>
  <c r="O80" i="5" s="1"/>
  <c r="U79" i="5"/>
  <c r="O79" i="5"/>
  <c r="U78" i="5"/>
  <c r="O78" i="5" s="1"/>
  <c r="U77" i="5"/>
  <c r="O77" i="5" s="1"/>
  <c r="U76" i="5"/>
  <c r="O76" i="5" s="1"/>
  <c r="U75" i="5"/>
  <c r="O75" i="5"/>
  <c r="U74" i="5"/>
  <c r="O74" i="5" s="1"/>
  <c r="U73" i="5"/>
  <c r="O73" i="5" s="1"/>
  <c r="U72" i="5"/>
  <c r="O72" i="5" s="1"/>
  <c r="U71" i="5"/>
  <c r="O71" i="5"/>
  <c r="U70" i="5"/>
  <c r="O70" i="5" s="1"/>
  <c r="U69" i="5"/>
  <c r="O69" i="5" s="1"/>
  <c r="U68" i="5"/>
  <c r="O68" i="5" s="1"/>
  <c r="U67" i="5"/>
  <c r="O67" i="5"/>
  <c r="U66" i="5"/>
  <c r="O66" i="5" s="1"/>
  <c r="U65" i="5"/>
  <c r="O65" i="5" s="1"/>
  <c r="U64" i="5"/>
  <c r="O64" i="5" s="1"/>
  <c r="U63" i="5"/>
  <c r="O63" i="5"/>
  <c r="U62" i="5"/>
  <c r="O62" i="5" s="1"/>
  <c r="U61" i="5"/>
  <c r="O61" i="5" s="1"/>
  <c r="U60" i="5"/>
  <c r="O60" i="5" s="1"/>
  <c r="U59" i="5"/>
  <c r="O59" i="5"/>
  <c r="U58" i="5"/>
  <c r="O58" i="5" s="1"/>
  <c r="U57" i="5"/>
  <c r="O57" i="5" s="1"/>
  <c r="U56" i="5"/>
  <c r="O56" i="5" s="1"/>
  <c r="U55" i="5"/>
  <c r="O55" i="5"/>
  <c r="U54" i="5"/>
  <c r="O54" i="5" s="1"/>
  <c r="U53" i="5"/>
  <c r="O53" i="5" s="1"/>
  <c r="U52" i="5"/>
  <c r="O52" i="5" s="1"/>
  <c r="U51" i="5"/>
  <c r="O51" i="5"/>
  <c r="U50" i="5"/>
  <c r="O50" i="5" s="1"/>
  <c r="U49" i="5"/>
  <c r="O49" i="5" s="1"/>
  <c r="U48" i="5"/>
  <c r="O48" i="5" s="1"/>
  <c r="U47" i="5"/>
  <c r="O47" i="5"/>
  <c r="U46" i="5"/>
  <c r="O46" i="5" s="1"/>
  <c r="U45" i="5"/>
  <c r="O45" i="5" s="1"/>
  <c r="U44" i="5"/>
  <c r="O44" i="5" s="1"/>
  <c r="U43" i="5"/>
  <c r="O43" i="5"/>
  <c r="U42" i="5"/>
  <c r="O42" i="5" s="1"/>
  <c r="U41" i="5"/>
  <c r="O41" i="5" s="1"/>
  <c r="U40" i="5"/>
  <c r="O40" i="5" s="1"/>
  <c r="U39" i="5"/>
  <c r="O39" i="5"/>
  <c r="U38" i="5"/>
  <c r="O38" i="5" s="1"/>
  <c r="U37" i="5"/>
  <c r="O37" i="5" s="1"/>
  <c r="U36" i="5"/>
  <c r="O36" i="5" s="1"/>
  <c r="U35" i="5"/>
  <c r="O35" i="5"/>
  <c r="U34" i="5"/>
  <c r="O34" i="5" s="1"/>
  <c r="U33" i="5"/>
  <c r="O33" i="5" s="1"/>
  <c r="U32" i="5"/>
  <c r="O32" i="5" s="1"/>
  <c r="U31" i="5"/>
  <c r="O31" i="5"/>
  <c r="U30" i="5"/>
  <c r="O30" i="5" s="1"/>
  <c r="U29" i="5"/>
  <c r="O29" i="5" s="1"/>
  <c r="U28" i="5"/>
  <c r="O28" i="5" s="1"/>
  <c r="U27" i="5"/>
  <c r="O27" i="5"/>
  <c r="U26" i="5"/>
  <c r="O26" i="5" s="1"/>
  <c r="U25" i="5"/>
  <c r="O25" i="5" s="1"/>
  <c r="U24" i="5"/>
  <c r="O24" i="5" s="1"/>
  <c r="U23" i="5"/>
  <c r="O23" i="5"/>
  <c r="U22" i="5"/>
  <c r="O22" i="5" s="1"/>
  <c r="U21" i="5"/>
  <c r="O21" i="5" s="1"/>
  <c r="U20" i="5"/>
  <c r="O20" i="5" s="1"/>
  <c r="U19" i="5"/>
  <c r="O19" i="5"/>
  <c r="U18" i="5"/>
  <c r="O18" i="5" s="1"/>
  <c r="U17" i="5"/>
  <c r="O17" i="5" s="1"/>
  <c r="U16" i="5"/>
  <c r="O16" i="5" s="1"/>
  <c r="U15" i="5"/>
  <c r="O15" i="5"/>
  <c r="U14" i="5"/>
  <c r="O14" i="5" s="1"/>
  <c r="U13" i="5"/>
  <c r="O13" i="5" s="1"/>
  <c r="U12" i="5"/>
  <c r="O12" i="5" s="1"/>
  <c r="U11" i="5"/>
  <c r="O11" i="5"/>
  <c r="U10" i="5"/>
  <c r="O10" i="5" s="1"/>
  <c r="U9" i="5"/>
  <c r="O9" i="5" s="1"/>
  <c r="U8" i="5"/>
  <c r="O8" i="5" s="1"/>
  <c r="U7" i="5"/>
  <c r="O7" i="5"/>
  <c r="U6" i="5"/>
  <c r="O6" i="5" s="1"/>
  <c r="U5" i="5"/>
  <c r="O5" i="5" s="1"/>
  <c r="U4" i="5"/>
  <c r="O4" i="5" s="1"/>
  <c r="U3" i="5"/>
  <c r="O3" i="5"/>
  <c r="U2" i="5"/>
  <c r="O2" i="5" s="1"/>
  <c r="G8" i="3"/>
  <c r="M8" i="3"/>
  <c r="L8" i="3"/>
  <c r="K8" i="3"/>
  <c r="G7" i="3"/>
  <c r="M7" i="3"/>
  <c r="L7" i="3"/>
  <c r="K7" i="3"/>
  <c r="M6" i="3"/>
  <c r="L6" i="3"/>
  <c r="K6" i="3"/>
  <c r="G5" i="3"/>
  <c r="G4" i="3"/>
  <c r="L5" i="3"/>
  <c r="M5" i="3" s="1"/>
  <c r="K5" i="3"/>
  <c r="M4" i="3"/>
  <c r="L4" i="3"/>
  <c r="K4" i="3"/>
  <c r="O117" i="5" l="1"/>
  <c r="G6" i="3"/>
  <c r="N21" i="3"/>
  <c r="O23" i="3" l="1"/>
  <c r="N27" i="3"/>
  <c r="O27" i="3" s="1"/>
  <c r="N26" i="3"/>
  <c r="O26" i="3" s="1"/>
  <c r="L28" i="3"/>
  <c r="M28" i="3"/>
  <c r="K28" i="3"/>
  <c r="O13" i="3"/>
  <c r="N13" i="3"/>
  <c r="L33" i="3"/>
  <c r="M33" i="3"/>
  <c r="K33" i="3"/>
  <c r="L18" i="3"/>
  <c r="M18" i="3"/>
  <c r="K18" i="3"/>
  <c r="I13" i="3"/>
  <c r="J32" i="3"/>
  <c r="J31" i="3"/>
  <c r="J27" i="3"/>
  <c r="J26" i="3"/>
  <c r="O21" i="3"/>
  <c r="N22" i="3"/>
  <c r="O22" i="3" s="1"/>
  <c r="J13" i="3"/>
  <c r="N28" i="3" l="1"/>
  <c r="U32" i="4" l="1"/>
  <c r="T32" i="4"/>
  <c r="S32" i="4"/>
  <c r="R32" i="4"/>
  <c r="Q32" i="4"/>
  <c r="P32" i="4"/>
  <c r="M32" i="4"/>
  <c r="L32" i="4"/>
  <c r="K32" i="4"/>
  <c r="K6" i="4" s="1"/>
  <c r="H32" i="4"/>
  <c r="G32" i="4"/>
  <c r="F32" i="4"/>
  <c r="D32" i="4"/>
  <c r="I31" i="4"/>
  <c r="E31" i="4"/>
  <c r="I30" i="4"/>
  <c r="E30" i="4"/>
  <c r="I29" i="4"/>
  <c r="E29" i="4"/>
  <c r="I28" i="4"/>
  <c r="E28" i="4"/>
  <c r="I27" i="4"/>
  <c r="E27" i="4"/>
  <c r="I26" i="4"/>
  <c r="E26" i="4"/>
  <c r="I25" i="4"/>
  <c r="E25" i="4"/>
  <c r="I24" i="4"/>
  <c r="E24" i="4"/>
  <c r="U21" i="4"/>
  <c r="T21" i="4"/>
  <c r="S21" i="4"/>
  <c r="R21" i="4"/>
  <c r="Q21" i="4"/>
  <c r="P21" i="4"/>
  <c r="M21" i="4"/>
  <c r="L21" i="4"/>
  <c r="K21" i="4"/>
  <c r="K5" i="4" s="1"/>
  <c r="H21" i="4"/>
  <c r="G21" i="4"/>
  <c r="F21" i="4"/>
  <c r="D21" i="4"/>
  <c r="I20" i="4"/>
  <c r="E20" i="4"/>
  <c r="I19" i="4"/>
  <c r="N19" i="4" s="1"/>
  <c r="O19" i="4" s="1"/>
  <c r="E19" i="4"/>
  <c r="I18" i="4"/>
  <c r="E18" i="4"/>
  <c r="U15" i="4"/>
  <c r="T15" i="4"/>
  <c r="S15" i="4"/>
  <c r="R15" i="4"/>
  <c r="Q15" i="4"/>
  <c r="P15" i="4"/>
  <c r="M15" i="4"/>
  <c r="L15" i="4"/>
  <c r="K15" i="4"/>
  <c r="K4" i="4" s="1"/>
  <c r="H15" i="4"/>
  <c r="G15" i="4"/>
  <c r="F15" i="4"/>
  <c r="D15" i="4"/>
  <c r="I14" i="4"/>
  <c r="E14" i="4"/>
  <c r="I13" i="4"/>
  <c r="N13" i="4" s="1"/>
  <c r="O13" i="4" s="1"/>
  <c r="E13" i="4"/>
  <c r="I12" i="4"/>
  <c r="E12" i="4"/>
  <c r="I11" i="4"/>
  <c r="N11" i="4" s="1"/>
  <c r="O11" i="4" s="1"/>
  <c r="E11" i="4"/>
  <c r="L6" i="4" l="1"/>
  <c r="M6" i="4" s="1"/>
  <c r="G6" i="4" s="1"/>
  <c r="J24" i="4"/>
  <c r="N24" i="4"/>
  <c r="J26" i="4"/>
  <c r="N26" i="4"/>
  <c r="O26" i="4" s="1"/>
  <c r="J28" i="4"/>
  <c r="N28" i="4"/>
  <c r="O28" i="4" s="1"/>
  <c r="J30" i="4"/>
  <c r="N30" i="4"/>
  <c r="O30" i="4" s="1"/>
  <c r="J20" i="4"/>
  <c r="N20" i="4"/>
  <c r="O20" i="4" s="1"/>
  <c r="J18" i="4"/>
  <c r="N18" i="4"/>
  <c r="J12" i="4"/>
  <c r="N12" i="4"/>
  <c r="O12" i="4" s="1"/>
  <c r="J14" i="4"/>
  <c r="N14" i="4"/>
  <c r="O14" i="4" s="1"/>
  <c r="L5" i="4"/>
  <c r="J25" i="4"/>
  <c r="N25" i="4"/>
  <c r="O25" i="4" s="1"/>
  <c r="J27" i="4"/>
  <c r="N27" i="4"/>
  <c r="O27" i="4" s="1"/>
  <c r="J29" i="4"/>
  <c r="N29" i="4"/>
  <c r="O29" i="4" s="1"/>
  <c r="J31" i="4"/>
  <c r="N31" i="4"/>
  <c r="O31" i="4" s="1"/>
  <c r="J13" i="4"/>
  <c r="L4" i="4"/>
  <c r="M4" i="4" s="1"/>
  <c r="G4" i="4" s="1"/>
  <c r="E21" i="4"/>
  <c r="E15" i="4"/>
  <c r="I15" i="4"/>
  <c r="J15" i="4" s="1"/>
  <c r="J11" i="4"/>
  <c r="I21" i="4"/>
  <c r="J21" i="4" s="1"/>
  <c r="E32" i="4"/>
  <c r="J19" i="4"/>
  <c r="I32" i="4"/>
  <c r="J32" i="4" s="1"/>
  <c r="G33" i="3"/>
  <c r="F33" i="3"/>
  <c r="H33" i="3"/>
  <c r="F28" i="3"/>
  <c r="G28" i="3"/>
  <c r="H28" i="3"/>
  <c r="D33" i="3"/>
  <c r="E16" i="3"/>
  <c r="E17" i="3"/>
  <c r="G18" i="3"/>
  <c r="H18" i="3"/>
  <c r="D28" i="3"/>
  <c r="O28" i="3" s="1"/>
  <c r="D18" i="3"/>
  <c r="F18" i="3"/>
  <c r="T18" i="3"/>
  <c r="P18" i="3"/>
  <c r="S18" i="3"/>
  <c r="S23" i="3" s="1"/>
  <c r="O24" i="4" l="1"/>
  <c r="N32" i="4"/>
  <c r="O32" i="4" s="1"/>
  <c r="O18" i="4"/>
  <c r="N21" i="4"/>
  <c r="N15" i="4"/>
  <c r="O15" i="4" s="1"/>
  <c r="Q18" i="3"/>
  <c r="U18" i="3"/>
  <c r="P23" i="3"/>
  <c r="P28" i="3" s="1"/>
  <c r="T23" i="3"/>
  <c r="T28" i="3" s="1"/>
  <c r="S28" i="3"/>
  <c r="S33" i="3" s="1"/>
  <c r="R18" i="3"/>
  <c r="M5" i="4" l="1"/>
  <c r="G5" i="4" s="1"/>
  <c r="G2" i="4" s="1"/>
  <c r="O21" i="4"/>
  <c r="R23" i="3"/>
  <c r="R28" i="3" s="1"/>
  <c r="R33" i="3" s="1"/>
  <c r="T33" i="3"/>
  <c r="Q23" i="3"/>
  <c r="Q28" i="3" s="1"/>
  <c r="P33" i="3"/>
  <c r="U23" i="3"/>
  <c r="U28" i="3" s="1"/>
  <c r="Q33" i="3" l="1"/>
  <c r="U33" i="3"/>
  <c r="I16" i="3"/>
  <c r="N16" i="3" s="1"/>
  <c r="I17" i="3"/>
  <c r="I21" i="3"/>
  <c r="J21" i="3" s="1"/>
  <c r="I22" i="3"/>
  <c r="J22" i="3" s="1"/>
  <c r="I26" i="3"/>
  <c r="I27" i="3"/>
  <c r="I31" i="3"/>
  <c r="N31" i="3" s="1"/>
  <c r="I32" i="3"/>
  <c r="N32" i="3" s="1"/>
  <c r="O32" i="3" s="1"/>
  <c r="E21" i="3"/>
  <c r="E22" i="3"/>
  <c r="E26" i="3"/>
  <c r="E27" i="3"/>
  <c r="E31" i="3"/>
  <c r="E32" i="3"/>
  <c r="E13" i="3"/>
  <c r="J17" i="3" l="1"/>
  <c r="N17" i="3"/>
  <c r="O17" i="3" s="1"/>
  <c r="O31" i="3"/>
  <c r="N33" i="3"/>
  <c r="O33" i="3" s="1"/>
  <c r="O16" i="3"/>
  <c r="I33" i="3"/>
  <c r="J33" i="3" s="1"/>
  <c r="E33" i="3"/>
  <c r="I28" i="3"/>
  <c r="J28" i="3" s="1"/>
  <c r="J16" i="3"/>
  <c r="I18" i="3"/>
  <c r="J18" i="3" s="1"/>
  <c r="E28" i="3"/>
  <c r="E18" i="3"/>
  <c r="J23" i="3"/>
  <c r="N18" i="3" l="1"/>
  <c r="O18" i="3" s="1"/>
  <c r="G2" i="3" l="1"/>
  <c r="V122" i="2" l="1"/>
  <c r="V121" i="2"/>
  <c r="V120" i="2"/>
  <c r="V119" i="2"/>
  <c r="V118" i="2"/>
  <c r="Q118" i="2" s="1"/>
  <c r="V117" i="2"/>
  <c r="Q117" i="2" s="1"/>
  <c r="V116" i="2"/>
  <c r="Q116" i="2" s="1"/>
  <c r="V115" i="2"/>
  <c r="Q115" i="2" s="1"/>
  <c r="V114" i="2"/>
  <c r="Q114" i="2"/>
  <c r="V113" i="2"/>
  <c r="Q113" i="2" s="1"/>
  <c r="V112" i="2"/>
  <c r="Q112" i="2" s="1"/>
  <c r="V111" i="2"/>
  <c r="Q111" i="2" s="1"/>
  <c r="V110" i="2"/>
  <c r="Q110" i="2" s="1"/>
  <c r="V109" i="2"/>
  <c r="Q109" i="2" s="1"/>
  <c r="V108" i="2"/>
  <c r="Q108" i="2" s="1"/>
  <c r="V107" i="2"/>
  <c r="Q107" i="2" s="1"/>
  <c r="V106" i="2"/>
  <c r="Q106" i="2" s="1"/>
  <c r="V105" i="2"/>
  <c r="Q105" i="2" s="1"/>
  <c r="V104" i="2"/>
  <c r="Q104" i="2" s="1"/>
  <c r="V103" i="2"/>
  <c r="Q103" i="2" s="1"/>
  <c r="V102" i="2"/>
  <c r="Q102" i="2" s="1"/>
  <c r="V101" i="2"/>
  <c r="Q101" i="2" s="1"/>
  <c r="V100" i="2"/>
  <c r="Q100" i="2" s="1"/>
  <c r="V99" i="2"/>
  <c r="Q99" i="2" s="1"/>
  <c r="V98" i="2"/>
  <c r="Q98" i="2" s="1"/>
  <c r="V97" i="2"/>
  <c r="Q97" i="2" s="1"/>
  <c r="V96" i="2"/>
  <c r="Q96" i="2" s="1"/>
  <c r="V95" i="2"/>
  <c r="Q95" i="2"/>
  <c r="V94" i="2"/>
  <c r="Q94" i="2" s="1"/>
  <c r="V93" i="2"/>
  <c r="Q93" i="2" s="1"/>
  <c r="V92" i="2"/>
  <c r="V91" i="2"/>
  <c r="Q91" i="2" s="1"/>
  <c r="V90" i="2"/>
  <c r="Q90" i="2" s="1"/>
  <c r="V89" i="2"/>
  <c r="Q89" i="2" s="1"/>
  <c r="V88" i="2"/>
  <c r="V87" i="2"/>
  <c r="Q87" i="2" s="1"/>
  <c r="V86" i="2"/>
  <c r="Q86" i="2" s="1"/>
  <c r="V85" i="2"/>
  <c r="Q85" i="2" s="1"/>
  <c r="V84" i="2"/>
  <c r="Q84" i="2" s="1"/>
  <c r="V83" i="2"/>
  <c r="Q83" i="2" s="1"/>
  <c r="V82" i="2"/>
  <c r="Q82" i="2" s="1"/>
  <c r="V81" i="2"/>
  <c r="Q81" i="2" s="1"/>
  <c r="V80" i="2"/>
  <c r="Q80" i="2" s="1"/>
  <c r="V79" i="2"/>
  <c r="Q79" i="2" s="1"/>
  <c r="V78" i="2"/>
  <c r="Q78" i="2" s="1"/>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s="1"/>
  <c r="V59" i="2"/>
  <c r="Q59" i="2" s="1"/>
  <c r="V58" i="2"/>
  <c r="Q58" i="2" s="1"/>
  <c r="V57" i="2"/>
  <c r="Q57" i="2" s="1"/>
  <c r="V56" i="2"/>
  <c r="Q56" i="2" s="1"/>
  <c r="V55" i="2"/>
  <c r="Q55" i="2" s="1"/>
  <c r="V54" i="2"/>
  <c r="Q54" i="2" s="1"/>
  <c r="V53" i="2"/>
  <c r="Q53" i="2" s="1"/>
  <c r="V52" i="2"/>
  <c r="Q52" i="2" s="1"/>
  <c r="V51" i="2"/>
  <c r="Q51" i="2" s="1"/>
  <c r="V50" i="2"/>
  <c r="Q50" i="2" s="1"/>
  <c r="V49" i="2"/>
  <c r="Q49" i="2" s="1"/>
  <c r="V48" i="2"/>
  <c r="Q48" i="2" s="1"/>
  <c r="V47" i="2"/>
  <c r="Q47" i="2" s="1"/>
  <c r="V46" i="2"/>
  <c r="Q46" i="2" s="1"/>
  <c r="V45" i="2"/>
  <c r="Q45" i="2" s="1"/>
  <c r="V44" i="2"/>
  <c r="Q44" i="2" s="1"/>
  <c r="V43" i="2"/>
  <c r="Q43" i="2" s="1"/>
  <c r="V42" i="2"/>
  <c r="Q42" i="2" s="1"/>
  <c r="V41" i="2"/>
  <c r="Q41" i="2" s="1"/>
  <c r="V40" i="2"/>
  <c r="Q40" i="2" s="1"/>
  <c r="V39" i="2"/>
  <c r="Q39" i="2" s="1"/>
  <c r="V38" i="2"/>
  <c r="Q38" i="2" s="1"/>
  <c r="V37" i="2"/>
  <c r="Q37" i="2" s="1"/>
  <c r="V36" i="2"/>
  <c r="Q36" i="2" s="1"/>
  <c r="V35" i="2"/>
  <c r="Q35" i="2" s="1"/>
  <c r="V34" i="2"/>
  <c r="Q34" i="2" s="1"/>
  <c r="V33" i="2"/>
  <c r="Q33" i="2" s="1"/>
  <c r="V32" i="2"/>
  <c r="Q32" i="2" s="1"/>
  <c r="V31" i="2"/>
  <c r="Q31" i="2" s="1"/>
  <c r="V30" i="2"/>
  <c r="Q30" i="2" s="1"/>
  <c r="V29" i="2"/>
  <c r="Q29" i="2" s="1"/>
  <c r="V28" i="2"/>
  <c r="Q28" i="2" s="1"/>
  <c r="V27" i="2"/>
  <c r="Q27" i="2" s="1"/>
  <c r="V26" i="2"/>
  <c r="Q26" i="2" s="1"/>
  <c r="V25" i="2"/>
  <c r="Q25" i="2" s="1"/>
  <c r="V24" i="2"/>
  <c r="Q24" i="2" s="1"/>
  <c r="V23" i="2"/>
  <c r="Q23" i="2" s="1"/>
  <c r="V22" i="2"/>
  <c r="Q22" i="2" s="1"/>
  <c r="V21" i="2"/>
  <c r="Q21" i="2" s="1"/>
  <c r="V20" i="2"/>
  <c r="Q20" i="2" s="1"/>
  <c r="V19" i="2"/>
  <c r="Q19" i="2" s="1"/>
  <c r="V18" i="2"/>
  <c r="Q18" i="2" s="1"/>
  <c r="V17" i="2"/>
  <c r="Q17" i="2" s="1"/>
  <c r="V16" i="2"/>
  <c r="Q16" i="2"/>
  <c r="V15" i="2"/>
  <c r="Q15" i="2" s="1"/>
  <c r="Q14" i="2"/>
  <c r="V13" i="2"/>
  <c r="Q13" i="2" s="1"/>
  <c r="V12" i="2"/>
  <c r="Q12" i="2" s="1"/>
  <c r="V11" i="2"/>
  <c r="Q11" i="2" s="1"/>
  <c r="V10" i="2"/>
  <c r="Q10" i="2" s="1"/>
  <c r="V9" i="2"/>
  <c r="Q9" i="2" s="1"/>
  <c r="V8" i="2"/>
  <c r="Q8" i="2" s="1"/>
  <c r="V7" i="2"/>
  <c r="Q7" i="2" s="1"/>
  <c r="V6" i="2"/>
  <c r="Q6" i="2" s="1"/>
  <c r="V5" i="2"/>
  <c r="Q5" i="2" s="1"/>
  <c r="V4" i="2"/>
  <c r="Q4" i="2" s="1"/>
  <c r="V3" i="2"/>
  <c r="Q3" i="2" s="1"/>
  <c r="V2" i="2"/>
  <c r="Q2" i="2" s="1"/>
</calcChain>
</file>

<file path=xl/comments1.xml><?xml version="1.0" encoding="utf-8"?>
<comments xmlns="http://schemas.openxmlformats.org/spreadsheetml/2006/main">
  <authors>
    <author>Martha del Pilar Gomez</author>
  </authors>
  <commentList>
    <comment ref="Q64"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<sst xmlns="http://schemas.openxmlformats.org/spreadsheetml/2006/main" count="5070" uniqueCount="1160">
  <si>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</si>
  <si>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</si>
  <si>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</si>
  <si>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</si>
  <si>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</si>
  <si>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</si>
  <si>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</si>
  <si>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</si>
  <si>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</si>
  <si>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</si>
  <si>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</si>
  <si>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</si>
  <si>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</si>
  <si>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</si>
  <si>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</si>
  <si>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</si>
  <si>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</si>
  <si>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</si>
  <si>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</si>
  <si>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</si>
  <si>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</si>
  <si>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</si>
  <si>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</si>
  <si>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</si>
  <si>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</si>
  <si>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</si>
  <si>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</si>
  <si>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</si>
  <si>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</si>
  <si>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</si>
  <si>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</si>
  <si>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</si>
  <si>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</si>
  <si>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</si>
  <si>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</si>
  <si>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</si>
  <si>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</si>
  <si>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</si>
  <si>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</si>
  <si>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</si>
  <si>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</si>
  <si>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</si>
  <si>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</si>
  <si>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</si>
  <si>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</si>
  <si>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</si>
  <si>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</si>
  <si>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</si>
  <si>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</si>
  <si>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</si>
  <si>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</si>
  <si>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</si>
  <si>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</si>
  <si>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</si>
  <si>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</si>
  <si>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</si>
  <si>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</si>
  <si>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</si>
  <si>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</si>
  <si>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</si>
  <si>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</si>
  <si>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</si>
  <si>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</si>
  <si>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</si>
  <si>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</si>
  <si>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</si>
  <si>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</si>
  <si>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</si>
  <si>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</si>
  <si>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</si>
  <si>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</si>
  <si>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</si>
  <si>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</si>
  <si>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</si>
  <si>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</si>
  <si>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</si>
  <si>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</si>
  <si>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</si>
  <si>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</si>
  <si>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</si>
  <si>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</si>
  <si>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</si>
  <si>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</si>
  <si>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</si>
  <si>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</si>
  <si>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</si>
  <si>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</si>
  <si>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</si>
  <si>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</si>
  <si>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</si>
  <si>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</si>
  <si>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</si>
  <si>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</si>
  <si>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</si>
  <si>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</si>
  <si>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</si>
  <si>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</si>
  <si>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</si>
  <si>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</si>
  <si>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</si>
  <si>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</si>
  <si>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</si>
  <si>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</si>
  <si>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</si>
  <si>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</si>
  <si>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</si>
  <si>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</si>
  <si>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</si>
  <si>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</si>
  <si>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</si>
  <si>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</si>
  <si>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</si>
  <si>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</si>
  <si>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</si>
  <si>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</si>
  <si>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</si>
  <si>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</si>
  <si>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</si>
  <si>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</si>
  <si>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</si>
  <si>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</si>
  <si>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</si>
  <si>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</si>
  <si>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</si>
  <si>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</si>
  <si>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</si>
  <si>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</si>
  <si>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</si>
  <si>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</si>
  <si>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</si>
  <si>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</si>
  <si>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</si>
  <si>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</si>
  <si>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</si>
  <si>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</si>
  <si>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</si>
  <si>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</si>
  <si>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</si>
  <si>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</si>
  <si>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</si>
  <si>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</si>
  <si>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</si>
  <si>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</si>
  <si>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</si>
  <si>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</si>
  <si>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</si>
  <si>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</si>
  <si>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</si>
  <si>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</si>
  <si>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</si>
  <si>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</si>
  <si>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</si>
  <si>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</si>
  <si>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</si>
  <si>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</si>
  <si>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</si>
  <si>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</si>
  <si>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</si>
  <si>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</si>
  <si>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</si>
  <si>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</si>
  <si>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</si>
  <si>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</si>
  <si>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</si>
  <si>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</si>
  <si>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</si>
  <si>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</si>
  <si>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</si>
  <si>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</si>
  <si>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</si>
  <si>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</si>
  <si>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</si>
  <si>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</si>
  <si>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</si>
  <si>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</si>
  <si>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</si>
  <si>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</si>
  <si>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</si>
  <si>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</si>
  <si>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</si>
  <si>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</si>
  <si>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</si>
  <si>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</si>
  <si>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</si>
  <si>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</si>
  <si>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</si>
  <si>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</si>
  <si>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</si>
  <si>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</si>
  <si>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</si>
  <si>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</si>
  <si>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</si>
  <si>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</si>
  <si>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</si>
  <si>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</si>
  <si>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</si>
  <si>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</si>
  <si>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</si>
  <si>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</si>
  <si>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</si>
  <si>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</si>
  <si>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</si>
  <si>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</si>
  <si>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</si>
  <si>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</si>
  <si>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</si>
  <si>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</si>
  <si>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</si>
  <si>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</si>
  <si>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</si>
  <si>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</si>
  <si>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</si>
  <si>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</si>
  <si>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</si>
  <si>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</si>
  <si>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</si>
  <si>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</si>
  <si>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</si>
  <si>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</si>
  <si>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</si>
  <si>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</si>
  <si>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</si>
  <si>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</si>
  <si>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</si>
  <si>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</si>
  <si>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</si>
  <si>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</si>
  <si>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</si>
  <si>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</si>
  <si>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</si>
  <si>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</si>
  <si>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</si>
  <si>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</si>
  <si>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</si>
  <si>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</si>
  <si>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</si>
  <si>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</si>
  <si>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</si>
  <si>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</si>
  <si>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</si>
  <si>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</si>
  <si>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</si>
  <si>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</si>
  <si>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</si>
  <si>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</si>
  <si>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</si>
  <si>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</si>
  <si>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</si>
  <si>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</si>
  <si>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</si>
  <si>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</si>
  <si>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</si>
  <si>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</si>
  <si>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</si>
  <si>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</si>
  <si>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</si>
  <si>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</si>
  <si>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</si>
  <si>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</si>
  <si>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</si>
  <si>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</si>
  <si>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</si>
  <si>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</si>
  <si>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</si>
  <si>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</si>
  <si>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</si>
  <si>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</si>
  <si>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</si>
  <si>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</si>
  <si>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</si>
  <si>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</si>
  <si>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</si>
  <si>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</si>
  <si>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</si>
  <si>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</si>
  <si>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</si>
  <si>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</si>
  <si>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</si>
  <si>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</si>
  <si>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</si>
  <si>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</si>
  <si>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</si>
  <si>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</si>
  <si>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</si>
  <si>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</si>
  <si>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</si>
  <si>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</si>
  <si>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</si>
  <si>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</si>
  <si>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</si>
  <si>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</si>
  <si>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</si>
  <si>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</si>
  <si>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</si>
  <si>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</si>
  <si>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</si>
  <si>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</si>
  <si>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</si>
  <si>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</si>
  <si>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</si>
  <si>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</si>
  <si>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</si>
  <si>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</si>
  <si>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</si>
  <si>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</si>
  <si>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</si>
  <si>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</si>
  <si>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</si>
  <si>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</si>
  <si>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</si>
  <si>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</si>
  <si>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</si>
  <si>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</si>
  <si>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</si>
  <si>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</si>
  <si>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</si>
  <si>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</si>
  <si>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</si>
  <si>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</si>
  <si>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</si>
  <si>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</si>
  <si>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</si>
  <si>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</si>
  <si>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</si>
  <si>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</si>
  <si>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</si>
  <si>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</si>
  <si>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</si>
  <si>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</si>
  <si>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</si>
  <si>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</si>
  <si>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</si>
  <si>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</si>
  <si>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</si>
  <si>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</si>
  <si>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</si>
  <si>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</si>
  <si>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</si>
  <si>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</si>
  <si>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</si>
  <si>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</si>
  <si>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</si>
  <si>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</si>
  <si>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</si>
  <si>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</si>
  <si>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</si>
  <si>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</si>
  <si>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</si>
  <si>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</si>
  <si>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</si>
  <si>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</si>
  <si>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</si>
  <si>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</si>
  <si>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</si>
  <si>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</si>
  <si>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</si>
  <si>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</si>
  <si>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</si>
  <si>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</si>
  <si>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</si>
  <si>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</si>
  <si>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</si>
  <si>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</si>
  <si>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</si>
  <si>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</si>
  <si>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</si>
  <si>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</si>
  <si>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</si>
  <si>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</si>
  <si>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</si>
  <si>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</si>
  <si>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</si>
  <si>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</si>
  <si>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</si>
  <si>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</si>
  <si>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</si>
  <si>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</si>
  <si>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</si>
  <si>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</si>
  <si>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</si>
  <si>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</si>
  <si>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</si>
  <si>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</si>
  <si>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</si>
  <si>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</si>
  <si>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</si>
  <si>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</si>
  <si>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</si>
  <si>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</si>
  <si>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</si>
  <si>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</si>
  <si>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</si>
  <si>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</si>
  <si>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</si>
  <si>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</si>
  <si>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</si>
  <si>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</si>
  <si>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</si>
  <si>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</si>
  <si>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</si>
  <si>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</si>
  <si>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</si>
  <si>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</si>
  <si>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</si>
  <si>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</si>
  <si>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</si>
  <si>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</si>
  <si>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</si>
  <si>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</si>
  <si>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</si>
  <si>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</si>
  <si>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</si>
  <si>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</si>
  <si>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</si>
  <si>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</si>
  <si>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</si>
  <si>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</si>
  <si>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</si>
  <si>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</si>
  <si>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</si>
  <si>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</si>
  <si>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</si>
  <si>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</si>
  <si>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</si>
  <si>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</si>
  <si>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</si>
  <si>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</si>
  <si>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</si>
  <si>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</si>
  <si>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</si>
  <si>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</si>
  <si>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</si>
  <si>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</si>
  <si>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</si>
  <si>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</si>
  <si>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</si>
  <si>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</si>
  <si>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</si>
  <si>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</si>
  <si>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</si>
  <si>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</si>
  <si>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</si>
  <si>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</si>
  <si>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</si>
  <si>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</si>
  <si>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</si>
  <si>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</si>
  <si>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</si>
  <si>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 xml:space="preserve">Informe realizado </t>
  </si>
  <si>
    <t>informe del mes fra</t>
  </si>
  <si>
    <t>EFICACIA 
(Logro Unidades de Meta)</t>
  </si>
  <si>
    <t>EJECUCIÓN PRESUPUESTAL</t>
  </si>
  <si>
    <t xml:space="preserve">NACIÓN </t>
  </si>
  <si>
    <t xml:space="preserve">PROPIOS </t>
  </si>
  <si>
    <t>Indicador</t>
  </si>
  <si>
    <t>U. medida</t>
  </si>
  <si>
    <t>Meta de producto Cuatrienio</t>
  </si>
  <si>
    <t>% Avance</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</si>
  <si>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</si>
  <si>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</si>
  <si>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</si>
  <si>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</si>
  <si>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</si>
  <si>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</si>
  <si>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</si>
  <si>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</si>
  <si>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</si>
  <si>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</si>
  <si>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</si>
  <si>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</si>
  <si>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</si>
  <si>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</si>
  <si>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</si>
  <si>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</si>
  <si>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</si>
  <si>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</si>
  <si>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</si>
  <si>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FORTALECIMIENTO DE PROCESOS Y RECURSOS DEL INCI PARA CONTRIBUIR CON EL MEJORAMIENTO DE SERVICIOS A LAS PERSONAS CON DISCAPACIDAD VISUAL NACIONAL</t>
  </si>
  <si>
    <t>Observaciones Avance Mes</t>
  </si>
  <si>
    <t>Servicio de Educación Informal para la Gestión Administrativa</t>
  </si>
  <si>
    <t xml:space="preserve">Personas capacitadas </t>
  </si>
  <si>
    <t xml:space="preserve">Número de personas </t>
  </si>
  <si>
    <t>Se realizaron capacitaciones Virtuales</t>
  </si>
  <si>
    <t>Número de sedes</t>
  </si>
  <si>
    <t>Sistema de gestión documental implementado</t>
  </si>
  <si>
    <t>Número de sistemas</t>
  </si>
  <si>
    <t xml:space="preserve">Sistema de Gestión implementado </t>
  </si>
  <si>
    <t>Ejecución del Plan de Gestión del Sistema de Seguridad y Salud en el trabajo SG-SST</t>
  </si>
  <si>
    <t>Servicios de información actualizado</t>
  </si>
  <si>
    <t xml:space="preserve">Sistemas de información actualizados </t>
  </si>
  <si>
    <t>Número de sistemas de información</t>
  </si>
  <si>
    <t>Ejecución de los planes de la Politica de Gobierno Digital</t>
  </si>
  <si>
    <t>Enero</t>
  </si>
  <si>
    <t>Febrero</t>
  </si>
  <si>
    <t xml:space="preserve">Marzo </t>
  </si>
  <si>
    <t>Abril</t>
  </si>
  <si>
    <t>Mayo</t>
  </si>
  <si>
    <t xml:space="preserve">Junio </t>
  </si>
  <si>
    <t>Julio</t>
  </si>
  <si>
    <t>Agosto</t>
  </si>
  <si>
    <t>Septiembre</t>
  </si>
  <si>
    <t>Octubre</t>
  </si>
  <si>
    <t>Noviembre</t>
  </si>
  <si>
    <t>Diciembre</t>
  </si>
  <si>
    <t xml:space="preserve">Total </t>
  </si>
  <si>
    <t xml:space="preserve"> Meta 2020</t>
  </si>
  <si>
    <t>CODIGO PROGRAMA PRESUPUESTAL Y PRODUCTO</t>
  </si>
  <si>
    <t>PRODUCTO</t>
  </si>
  <si>
    <t>META</t>
  </si>
  <si>
    <t>MEJORAMIENTO DE LAS CONDICIONES PARA LA GARANTIA DE LOS DERECHOS DE LAS PERSONAS CON DISCAPACIDAD VISUAL EN EL PAÍS</t>
  </si>
  <si>
    <t>PROYECTO</t>
  </si>
  <si>
    <t>FORTALECIMIENTO DE PROCESOS Y RECURSOS DEL INCI PARA CONTRIBUIR CON EL MEJORAMIENTO DE SERVICIOS A LAS PERSONAS CON DISCAPACIDAD VISUAL</t>
  </si>
  <si>
    <t xml:space="preserve">META </t>
  </si>
  <si>
    <t xml:space="preserve"> META </t>
  </si>
  <si>
    <t>% Avance Acumulado Trimestre  1</t>
  </si>
  <si>
    <t>Valor  acumulado vigencia</t>
  </si>
  <si>
    <t>Valor  acumulado Trimestre 1</t>
  </si>
  <si>
    <t>DESAGREGADO POR META PROYECTO</t>
  </si>
  <si>
    <t>% Avance Acumulado</t>
  </si>
  <si>
    <t>Valor  acumulado Trimestre II</t>
  </si>
  <si>
    <t>% Avance Acumulado Trimestre  II</t>
  </si>
  <si>
    <t>Educación: 3
Accesibilidad: 22
Empleabilidad: 2
Campañas: 14</t>
  </si>
  <si>
    <t>Material dotado:0
Adquisición en la tienda: 256
Imprimir material: 24833
Talleres realizados: 32
Textos estructurados: 291
Exposiciones Realizadas: 0
Vídeos con audio-descripción: 40
Producción Emisora: 253</t>
  </si>
  <si>
    <t xml:space="preserve">
Investigación:0
Documentos:1
Organizaciónes:1</t>
  </si>
  <si>
    <t xml:space="preserve">Esto no tiene indicador en SPI en productos es una actividad con asignación de recursos </t>
  </si>
  <si>
    <t>Ejecutar el Programa de Bienestar para contribuir al mejoramiento de la Calidad de Vida de los servidores de la entidad **</t>
  </si>
  <si>
    <t>**NSPI</t>
  </si>
  <si>
    <t xml:space="preserve">Observaciones Avance </t>
  </si>
  <si>
    <t>||</t>
  </si>
  <si>
    <t>Se realizo la contratación del arquitecto que brindará soporte y apoyo a la elaboración de los Estudios Previos de la obra</t>
  </si>
  <si>
    <t>Se realiza seguimiento al Programa de Gestión Documental, PINAR y  Plan de Conservación al corte del mes de junio.</t>
  </si>
  <si>
    <t>Proyecto de inversión</t>
  </si>
  <si>
    <t>Producto del proyecto</t>
  </si>
  <si>
    <t>Código Producto del Proyecto</t>
  </si>
  <si>
    <t>Meta 2020
(Actividad ó Meta anual)</t>
  </si>
  <si>
    <t>Avance Porcentual Acumulado (Indicador)</t>
  </si>
  <si>
    <t xml:space="preserve"> Presupuesto por Meta del proyecto de inversión</t>
  </si>
  <si>
    <t>Avance Acumulado númerico o Porcentaje de la Actividad</t>
  </si>
  <si>
    <t>Observaciones Mes Enero</t>
  </si>
  <si>
    <t>Avance Mes Enero</t>
  </si>
  <si>
    <t>Evidencia Mes Enero</t>
  </si>
  <si>
    <t>Observaciones Mes Febrero</t>
  </si>
  <si>
    <t>Avance Mes Febrero</t>
  </si>
  <si>
    <t>Evidencia Mes Febrero</t>
  </si>
  <si>
    <t>Observaciones Mes Marzo</t>
  </si>
  <si>
    <t>Avance Mes Marzo</t>
  </si>
  <si>
    <t>Evidencia Mes Marzo</t>
  </si>
  <si>
    <t>Observaciones Mes Abril</t>
  </si>
  <si>
    <t>Avance Mes Abril</t>
  </si>
  <si>
    <t>Evidencia Mes Abril</t>
  </si>
  <si>
    <t>Observaciones Mes Mayo</t>
  </si>
  <si>
    <t>Avance Mes Mayo</t>
  </si>
  <si>
    <t>Evidencia Mes Mayo</t>
  </si>
  <si>
    <t>Observaciones Mes Junio</t>
  </si>
  <si>
    <t>Avance Mes Junio</t>
  </si>
  <si>
    <t>Evidencia Mes Junio</t>
  </si>
  <si>
    <t>Se llevaron a cabo dos reuniones, una el 12 de febrero y otra el 28 de febrero, mediante las cuales se definieron acciones para consolidar el plan de acción</t>
  </si>
  <si>
    <t>(Relacionar y adjuntar)</t>
  </si>
  <si>
    <t>Se está trabajando en el documento generado por el ICFES sobre Orientaciones para la presentación de Pruebas Sabeer, para hacer la conversión de texto a audio</t>
  </si>
  <si>
    <t>Documento en proceso de conversión texto a audio</t>
  </si>
  <si>
    <t>Se entregó al ICFES documento con parámetros de accesibilidad en texto y audio. Se han realizado cápsulas radiales</t>
  </si>
  <si>
    <t>N/A</t>
  </si>
  <si>
    <t>El plan se encuentra en ejecución. Se realizaron dos reuniones para revisar avances.</t>
  </si>
  <si>
    <t>NA</t>
  </si>
  <si>
    <t>Se realizaron dos capacitaciones dirigidas a los ingenieros del ICFES  una en relación con las generalidades de la accesibilidad y otra sobre cómo hacer documentos accesibles para navegarlos mediante el uso de un lector de pantalla.</t>
  </si>
  <si>
    <t>Se llevó a cabo una reunión el 19 de febrero, con el propósito de articular acciones entre el MEN , el INCI y el INSOR, con el propósito de consolidar una base de datos, que dé cuenta de las acciones que se realicen por parte de las 3 entidades y para trazar un plan de asistencia técnica para llegar de manera conjunta a las entidades territoriales.</t>
  </si>
  <si>
    <t>Se han realizado 3 reuniones para adelantar la gestión</t>
  </si>
  <si>
    <t>Se participó en 3 encuentros virtuales liderados por el MEN</t>
  </si>
  <si>
    <t>Se llevaron a cabo dos reuniones</t>
  </si>
  <si>
    <t>Se llevó a cabo una reunión de asesoría por parte del Ministerio de Educación Nacional de Colombia, con acompañamiento del INCI, al Ministerio de Educación del Ecuador, solicitada por esta entidad, en relación con la atención educativa de estudiantes con discapacidad visual.</t>
  </si>
  <si>
    <t xml:space="preserve">Diseñar una caja de herramientas compuesta por 3 líneas: 
1. Conociendo a mi hijo
2. Sexualidad y Discapacidad
3. Conozco, participo y actúo
</t>
  </si>
  <si>
    <t>Se realizaron avances en relación con la elaboración del guión para 3 video clic que harán parte de esta caja de herramientas.</t>
  </si>
  <si>
    <t>En el marco de la línea 3 se elaboraron los textos para los guiones de 4 videos. Se han escrito los 3 primeros capítulos de la cartilla.</t>
  </si>
  <si>
    <t>Se están grabando los audios para los videos. Se tienen avances en los documentos conociendo a mi hijo y sexualidad y discapacidad</t>
  </si>
  <si>
    <t>Se tiene listo el primer video que corresponde a la línea 3 y los documentos de las líneas 1 y 2.</t>
  </si>
  <si>
    <t>Ya se tienen avances significativos en las tres líneas. Para las líneas 1 y 2, están listos los documentos que orientarán los talleres sobre pautas de crianza y educación sexual. Para la línea 3, ya están listos dos videos y quedan pendientes por realizar otros tres, de los cuales, ya se entregaron los guiones. Se tiene prevista una reuniión con el equipo de la imprenta para concertar la propuesta de diseño de los materiales que harán parte de la caja de herramientas.</t>
  </si>
  <si>
    <t>Diseñar 1 cartilla (Instructivo), 5 guías de escritura y adaptar 15 laminarios en el tema de Alfabetización</t>
  </si>
  <si>
    <t>No se reportan avances</t>
  </si>
  <si>
    <t>Se están elaborando las propuestas de diseño y adaptación.</t>
  </si>
  <si>
    <t>Se están grabando los textos de los laminarios en audio y se tiene listo el diseño propuesta para reproducirlo en la imprenta.</t>
  </si>
  <si>
    <t>No se han terminado en su totalidad las guías y los laminarios dependen del trabajo en la imprenta.</t>
  </si>
  <si>
    <t>Todavía se está trabajando en los diseños de los materiales, en coordinación con el equipo de la imprenta. Se tiene prevista otra reunión para definiir el diseño de unos ficheros Braille. Los laminarios no contarán con un diseño específico porque se decidió que resultaba más práctico contar con este contenido en formato de audio</t>
  </si>
  <si>
    <t>Se realizaron reuniones semanales en preparación del ejercicio piloto.</t>
  </si>
  <si>
    <t>Se está realizando revisión documental para la preparación de los talleres</t>
  </si>
  <si>
    <t>Se está trabajando en la propuesta que será socializada al interior del grupo de educación a mediados del mes de julio y posteriormente será presentada al Ministerio de Educación.</t>
  </si>
  <si>
    <t>Ofertar 7  cursos virtuales en los siguientes temas: 
Primera Infancia 
Baja Visión y Entorno Escolar 
Familia 
Ciencias 
Braille 
Orientación y Movilidad   
Musicografia Braile</t>
  </si>
  <si>
    <t>Se elaboraron las piezas comunicativas por parte del equipo de comunicaciones para la divulgación de los cursos.</t>
  </si>
  <si>
    <t>Los cursos están en plataforma, pero su oferta se abre el próximo mes.</t>
  </si>
  <si>
    <t>Cursos en plataforma E-Learning</t>
  </si>
  <si>
    <t>Se abrieron las prinscripciones para los 7 cursos.</t>
  </si>
  <si>
    <t>http://www.inci.gov.co/index.php/blog/inci-batio-record-en-inscritos-en-la-plataforma-de-aprendizaje</t>
  </si>
  <si>
    <t>Actividad cumplida en el mes de abril</t>
  </si>
  <si>
    <t>Dictar  7 cursos virtuales en los siguientes tema:
Primera Infancia 
Baja Visión y Entorno Escolar 
Familia 
Ciencias 
Braille 
Orientación y Movilidad   
Musicografia Braile</t>
  </si>
  <si>
    <t>Número de cursos virtuales dictados /Número de cursos ofertados</t>
  </si>
  <si>
    <t>En esta actividad todavía no se reportan avances.</t>
  </si>
  <si>
    <t>Los cursos se empiezan a dictar en el mes de mayo.</t>
  </si>
  <si>
    <t>Los 7 cursos se iniciaron el 4 de mayo, pero 2 de éstos se terminan el próximo mes y los restantes en julio..</t>
  </si>
  <si>
    <t>Se evidencian en la plataforma E-Learning del INCI.</t>
  </si>
  <si>
    <t>Ya han finalizado 5 de los 7 cursos que están en desarrollo. Los otros dos cursos finalizarán en el mes de julio y todos se volverán a ofertar en el mes de septiembre</t>
  </si>
  <si>
    <t>Se encuentran en la plataforma de aprendizaje.</t>
  </si>
  <si>
    <t>Se tienen los planes de asistencia para Magangué, Facatativá, Funza, Chía y Cúcuta</t>
  </si>
  <si>
    <t>Se elaboraron 7 planes de asistencia técnica para ejecutarse en el mes de abril.</t>
  </si>
  <si>
    <t>Pendiente verificar publicación de los planes en registros del SIG, no hay publicación de Planes en SIG asi que no procede avance</t>
  </si>
  <si>
    <t>En este mes no se elaboraron planes</t>
  </si>
  <si>
    <t>Se elaboraron los planes de Buga y Buenaventura.</t>
  </si>
  <si>
    <t>Se adjuntan</t>
  </si>
  <si>
    <t>Se elaboraron dos planes de asistencia técnica de los municipios de Girón y Barranca Bermeja</t>
  </si>
  <si>
    <t>Se anexan al formato</t>
  </si>
  <si>
    <t xml:space="preserve">Ejecutar el plan de asistencia técnica en el territorio con Secretaria de Educación, ICBF e Instituciones  de educación superior de las Entidades Territoriales Certificadas en Educación </t>
  </si>
  <si>
    <t xml:space="preserve">Número de planes ejecutados/Número de planes construidos </t>
  </si>
  <si>
    <t xml:space="preserve">Se brindó asesoría virtual a la institución educativa Técnica Departamental Natania de Sanandrés y Providencia. Reportan una estudiante con DV en el grado Primero. </t>
  </si>
  <si>
    <t>Todavía no se ejecutan.</t>
  </si>
  <si>
    <t>En este mes no se ejecutaron planes</t>
  </si>
  <si>
    <t>Planes en ejecución.</t>
  </si>
  <si>
    <r>
      <t xml:space="preserve">Se adjuntan
</t>
    </r>
    <r>
      <rPr>
        <sz val="12"/>
        <color rgb="FFFF0000"/>
        <rFont val="Arial"/>
        <family val="2"/>
      </rPr>
      <t>PL: El indicador se movera una vez se ejecuten la totalidad de actividades del plan el de Buenaventura tiene fechas de ejecución mayo.</t>
    </r>
    <r>
      <rPr>
        <sz val="12"/>
        <color theme="1"/>
        <rFont val="Arial"/>
        <family val="2"/>
      </rPr>
      <t xml:space="preserve">
Plan de Gualajara de Buga todo Ok</t>
    </r>
  </si>
  <si>
    <t>Se pusieron en ejecución dos planes de asistencia técnica de los municipios de Girón y Barranca Bermeja</t>
  </si>
  <si>
    <t>Se autoriza por subdirección gestionar apoyo externo sobre orientación pedagógica para conformación de contenidos virtuales.</t>
  </si>
  <si>
    <t>Se inicia en el mes de mayo la revisión de contenidos con los convocados. Ya está todo listo, cruso montado y apoyo.</t>
  </si>
  <si>
    <t>Se vienen desarrollando reuniones con expertos SENA que apoyan retralimentando para modificación del curso.</t>
  </si>
  <si>
    <t>Se continúa con encuentros con asesores SENA que están aportando sobre el curso.</t>
  </si>
  <si>
    <t>Se está gestionando con la oficina de planeación - Informática y tecnología, la copia del curso anterior sobre el que se realizarán las modificaciones para poder iniciar en marzo el curso “Tecnologías de acceso a la información para personas con discapacidad visual”.</t>
  </si>
  <si>
    <t>Se inicia ya la convocatoria, el curso inicia el 4 de mayo.</t>
  </si>
  <si>
    <t>Finalizando el mes de mayo se tiene ya impartido el 90% del curso con 120 participantes aprox.</t>
  </si>
  <si>
    <t>Se terminó el curso el 15 de junio, quedando pendiente la revisión de actividades para emitir constancia de asistencia formal para quienes obtuvieron alto nivel de participación.</t>
  </si>
  <si>
    <t>Curso con participaciones y actividades en plataforma Moodle institucional.</t>
  </si>
  <si>
    <t>Se tiene información previa que se está organizando y tendrá como base a marzo 10</t>
  </si>
  <si>
    <t>Se hizo reestructuración a la base de datos.</t>
  </si>
  <si>
    <t>Se creó el protocolo de actualización permanente de la base de datos.</t>
  </si>
  <si>
    <t>SE ha conformado el formulario y ya se inicia el envío de solicitud de actualización de datos a entidades registradas.</t>
  </si>
  <si>
    <t>Se elaboró un documento base para la elaboración de la guía y una estructura previa que se va a discutir y ajustar por el grupo de profesionales encargados de la misma.</t>
  </si>
  <si>
    <t>No se hicieron avances en abril.</t>
  </si>
  <si>
    <t>No se han hecho avances en este documento.</t>
  </si>
  <si>
    <t>No se tuvo avance en este tema el actual mes. Se tiene una propuesta de contenidos de la guía, que falta desarrollar y discutir</t>
  </si>
  <si>
    <t xml:space="preserve">Asesorar a entidades de alta incidencia  y las demás que soliciten asistencia técnica en temas de accesibilidad física, web y tecnología especializada </t>
  </si>
  <si>
    <t>Número de entidades asesoradas  en temas de accesibilidad física, web y tecnología especializada/Número de asesorías solicitadas</t>
  </si>
  <si>
    <t>Se adjunta registro de las asesorías de febrero</t>
  </si>
  <si>
    <t>Registro Asesorias 2020 Enero - Febrero.xlsx</t>
  </si>
  <si>
    <t>22 asesorias durante el mes de marzo</t>
  </si>
  <si>
    <t>Se adjunta cuadro registro de asesorias marzo</t>
  </si>
  <si>
    <t>Se adjunta el listado de las asesorías de abril.</t>
  </si>
  <si>
    <t>ASISTENCIA TECNICA_Accesibilidad abril.xlsx</t>
  </si>
  <si>
    <t>Se adjuntan las asesorías de mayo</t>
  </si>
  <si>
    <t>Registro Asesorias mayo 2020.xlsx</t>
  </si>
  <si>
    <t>Se adjuntan las asesorías de Junio</t>
  </si>
  <si>
    <t>Registro Asesorias junio 2020.xlsx</t>
  </si>
  <si>
    <t xml:space="preserve">Realizar acompañamiento a entidades de alta incidencia y las demás que soliciten asistencia técnica en temas de accesibilidad física, web y tecnología especializada </t>
  </si>
  <si>
    <t>Se adjunta registro de los acompañamientos generados en febrero</t>
  </si>
  <si>
    <t>Acompañamiento hecho a Entidades 2020 Febrero.xlsx</t>
  </si>
  <si>
    <t>Acompañamiento  al Consejo de Bogota y Secretaria Distrital de Movilidad</t>
  </si>
  <si>
    <t>Se adjunta cuadro acompañamiento a Entidades</t>
  </si>
  <si>
    <t>No se registraron entidades acompañadas en abril</t>
  </si>
  <si>
    <t>Se adjunta lista de entidades acompañadas en mayo</t>
  </si>
  <si>
    <t>Acompañamiento mayo a Entidades 2020.xlsx</t>
  </si>
  <si>
    <t>Se adjunta listado de entidades acompañadas en junio</t>
  </si>
  <si>
    <t xml:space="preserve">Asesorar instancias para promover la empleabilidad de las personas con discapacidad visual   </t>
  </si>
  <si>
    <t>Número de instancias asesoradas/Número de instancias planeadas a asesorar</t>
  </si>
  <si>
    <t xml:space="preserve">Se identificaron las entidades del orden nacional con las que se realizará la promoción de la empleabilidad  de las personas con discapacidad visual  en 10 departamentos: Guainía, Caldas Valle, Tolima, Norte Santander, Córdoba, Vaupés, Sucre , Huila y Cesar. Las entidades son: SENA, Función Pública, Comisión Nacional del Servicio civil, Servicio Público de Empleo y Entidades Privadas ya sean gremios o por sectores </t>
  </si>
  <si>
    <t>N.A. para este mes</t>
  </si>
  <si>
    <t xml:space="preserve">Se brindo asesoría al Ministerio de Industria y Comercio para promover la empleabilidad de las personas con discapacidad visual.
Se inicio gestión con la Unidad Administrativa de Economía de Organizaciones Solidarias-UAEOS- para brindar la asesoía a las asociaciones programadas para este año en la tematica de sostenibilidad.  Inicialmente se realizara el diagnostico  y la caracterización de las organizaciones.
Se sostuvo una reunión virtual y se hicieron sugerencias para ajustar los formatos de diagnostico y caracterización de acuerdo al tipo de organizaciones de personas con disacapacidad. </t>
  </si>
  <si>
    <r>
      <t xml:space="preserve">Informe Aseoría
Acta de Reunión con UAEOS y Correo sobre los ajustes a los formatos
</t>
    </r>
    <r>
      <rPr>
        <sz val="12"/>
        <color rgb="FFFF0000"/>
        <rFont val="Arial"/>
        <family val="2"/>
      </rPr>
      <t>PL:  El avance del indicador se realiza sobre las instancias asesoradas, cuando se cumplan la totalidad de actividades o como se realiza??</t>
    </r>
  </si>
  <si>
    <t>Se brindo la asesoría para la promoción laboral de las PDV a las siguientes entidades: Ministerio Salud, Función Publica, Ministerio de Justicia y Unidad de Victimas</t>
  </si>
  <si>
    <r>
      <t xml:space="preserve">NA
</t>
    </r>
    <r>
      <rPr>
        <sz val="12"/>
        <color rgb="FFFF0000"/>
        <rFont val="Arial"/>
        <family val="2"/>
      </rPr>
      <t xml:space="preserve">
PL:  El avance del indicador se realiza sobre las instancias asesoradas, cuando se cumplan la totalidad de actividades o como se realiza??</t>
    </r>
  </si>
  <si>
    <t>Gestionar la incorporación de 3 tematicas de discapacidad visual (Interacción,  estrategias pedagogicas y tecnología especializada) en la Escuela Nacional de Instructores del SENA</t>
  </si>
  <si>
    <t xml:space="preserve">Se esta revisando en conjunto con el enlace de discapacidad de la Dirección General del SENA  y el programa AGORA los contenidos de la tematica de interacción y , generalidades de la discapcidad visual.   </t>
  </si>
  <si>
    <t xml:space="preserve">Se continua revisando la tematica de interacción por parte del SENA a la fecha no se ha obtenido respuesta </t>
  </si>
  <si>
    <t>Se continua en conjunto con la coordinadora del programa AGORA la revisión de los contenidos  para la incorporación de las tematicas de discapacidad visual (Interacción y estrategias peedagogicas)
El documento de tecnología se encuentre en construcción.</t>
  </si>
  <si>
    <t>Informe trimestral</t>
  </si>
  <si>
    <t xml:space="preserve">Gestionar con la Unidad de emprendimiento del SENA la implementación de  proyectos productivos que permitan la inclusión laboral de las personas con discapacidad visual  
</t>
  </si>
  <si>
    <t>Se realizo una asesoría virtual a los lideres de emprendimiento de las 33 Regionales SENA  sobre como interactuar y brindar el servicio a las personas con discapacidad visual.discapacidad visual</t>
  </si>
  <si>
    <t xml:space="preserve">Se realizó gestión con el Líder de Emprendimiento de la Regional SENA Bogotá para solicitar información sobre como  en este momento se esta brindando la asesoría a la población con discapacidad en proyectos productivos. Quien mediante correo   brindo la orientación pertinente  y de acuerdo con la respuesta se han enviado algunas personas para que sean asesoradas. </t>
  </si>
  <si>
    <t xml:space="preserve">De acuerdo con la información brindada por el enlace de discapcidad se han asesorado para participar en la convocatoria de fondo emprender cinco (5) proyectos de personas con discapacidad visual por habeas data no nos entregan la información de las personas que han presentado estos proyectos..
Se han remitido dos personas a la regional Distrito Capital para que le brienden la Aseosría pertinente Henry Manrique y Eliseo Gómez. </t>
  </si>
  <si>
    <t xml:space="preserve">N.A. para est mes </t>
  </si>
  <si>
    <t>Se realizaron dos reuniones sobre este tema. Una INCI y SENA para conocer la ruta que  esta aplicando el SENA para los estudiantes de 10 y 11 y solicitar la información sobre los cursos que esta ofreciendo el SENA a nivel nacional en el marco del programa de articulación con la media,
Se sostuvo otra reunión con el MEN, SENA e INCI para conocer sobre el documento que elaboro el MEN Y EL SENA sobre este progrma y se solicito la inforlación sobre las instituciones educativas que estan desarrollando este programa y tienen estudiantes con DV en los grados 10 y 11.   Se reviso el documento de articulación con la media elaborado por el Ministerio de Educación y el SENA. Se hicieron aportes.</t>
  </si>
  <si>
    <t>N.A para este mes</t>
  </si>
  <si>
    <t>En construcción</t>
  </si>
  <si>
    <t xml:space="preserve"> Realizar el análisis de puestos de trabajo y el acompañamiento a  empresarios en el marco del programa AGORA  </t>
  </si>
  <si>
    <t>Se realizaron  el análisis  de cuatro (4)  de puestos de trabajo de la sociedad de activos especiales SAE</t>
  </si>
  <si>
    <t>Se brindo acompñamiento virtual en conjunto con el progrma AGORA a la empresa ONE LINK que esta interesada en contratar personas con discapacidad visual para trabajae en call y contact center.</t>
  </si>
  <si>
    <t>Acta de Reunión con One Link</t>
  </si>
  <si>
    <t>Gestionar con entidades públicas y privadas el fortalecimiento de competencias laborales de las personas con discapacidad visual</t>
  </si>
  <si>
    <t>Se realizo gestión con Best Buddies para desarrollar un curso para fortalecer las competencias blandas de 20 personas con discapacida visual.</t>
  </si>
  <si>
    <t>Correos de las acciones desarrolladas con Best Buddies</t>
  </si>
  <si>
    <t>En la alianza con Best Buddies se perfilaron 11 personas con discapacidad visual  y 7 iniciaron el curso de Habilidades socio emocionales el 16 de junio</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</si>
  <si>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</si>
  <si>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Documentos elaborados/Documentos planeados a elaborar</t>
  </si>
  <si>
    <t xml:space="preserve"> Noviembre de 2020</t>
  </si>
  <si>
    <t xml:space="preserve">Los días 26 y 28 de febrero . Se recibió la tranferencia de conocimiento por parte de Best Buddies sobre Habilidades Socioemocionales información que será insumo para el desarrollo de la Guía sobre Competencias blandas . </t>
  </si>
  <si>
    <t>Guías en construcción</t>
  </si>
  <si>
    <t>Guias en construccion</t>
  </si>
  <si>
    <t>Número de documentos actualizados en los siguientes temas: 
1)Interacción con personas con discapacidad visual en el marco del desempeño laboral
2)Estrategias pedagógicas
3)Uso y aplicación de la tecnología especializada/Número de documentos a actualizar</t>
  </si>
  <si>
    <t>Se actualizo el documento interacción con personas con discapacidad visual en el mrco del desempeño laboral.</t>
  </si>
  <si>
    <t>Documento</t>
  </si>
  <si>
    <t>Documentos en actualizacion</t>
  </si>
  <si>
    <t>N.A</t>
  </si>
  <si>
    <t>Se estan haciendo la última revisión al Documento de Estrategias Pedagogicas.
Se elaboro el documento sobre Uso y Aplicación de la Tecnología Especializada</t>
  </si>
  <si>
    <t>Documento elaborado Uso y Aplicación de la Tecnología Especializada</t>
  </si>
  <si>
    <t>Se continua haciendo  la última revisión al Documento de Estrategias Pedagogicas.</t>
  </si>
  <si>
    <t>nos reunimos con cada una de las dependencias y se construyó el plan de trabajo para la elaboración de los contenidos nuevos de  la página, iniciará con Imprenta y con Tienda.</t>
  </si>
  <si>
    <t>Correos electrónicos  y actas de las reuniones.</t>
  </si>
  <si>
    <t>se actualizaron 4 portales de los microsisitos del INCI, la tienda INCI, el centro de documentación de asistencia técnica, un micrositio que centraliza la información para la coyuntura de aprendizaje en casa y un micrositio para adaptar la información relacionada con el covid 19 en formatos accesibles</t>
  </si>
  <si>
    <r>
      <t xml:space="preserve">http://www.inci.gov.co/inciencasa         http://inci.gov.co/Covid19             http://www.inci.gov.co/cartillasinci          http://inci.gov.co/tienda
</t>
    </r>
    <r>
      <rPr>
        <sz val="12"/>
        <color rgb="FFFF0000"/>
        <rFont val="Arial"/>
        <family val="2"/>
      </rPr>
      <t>Pendiente el cronograma</t>
    </r>
  </si>
  <si>
    <t>se ha replanteado el cronograma de trabajo con las diferentes areas, dando prioridad a las solicitudes y estrategias que se están manejando en la contingencia del COVID, generando nuevos portales</t>
  </si>
  <si>
    <t>inci.gov.co/regalaunlibro   inci.gov.co/cuentoenbraille   elearning.inci.gov.co</t>
  </si>
  <si>
    <t>En ejecución</t>
  </si>
  <si>
    <t>PL:  Se recibio avance de manera telefonica.</t>
  </si>
  <si>
    <t>siguen en proceso los diferentes portales</t>
  </si>
  <si>
    <t>Se entregó la Estrategia actualizada y se encuentra en el "SIG"</t>
  </si>
  <si>
    <t>En el SIG en la carpeta: \\192.168.1.2\Compartida\SIG\Procesos Estrategicos\Comunicaciones\Documentos\Vigentes</t>
  </si>
  <si>
    <t>Actividad  finalizada en el mes de Febrero</t>
  </si>
  <si>
    <t>Comunicaciones
Proceso de Producción Radial y Audiovisual</t>
  </si>
  <si>
    <t>Se entregó el plan de comunicación y está alojado en el "SIG"</t>
  </si>
  <si>
    <t>En el SIG: \\192.168.1.2\Compartida\SIG\Procesos Estrategicos\Comunicaciones\Plan\Vigente</t>
  </si>
  <si>
    <t xml:space="preserve">Se realizó la campaña del día internacional del braille, junto a un seguimiento a la imprenta nacional del INCI y la presentación del Calendario INCI 2020, las piezas y comunicados están publicadas en la página web y en redes sociales. </t>
  </si>
  <si>
    <t>se realizaron dos campañas de comunicaciones relacionadas con tematicas misionales, una de ella desde el día de la radió, para promover ladescarga de  la aplicación INCIRadio. La segunda fue referente a la certificación de discapacidad, actividad que se realizó en conjunto con el Ministerio de Salud</t>
  </si>
  <si>
    <t xml:space="preserve">http://inci.gov.co/blog/la-radio-es-el-medio-de-comunicacion-preferido-por-las-personas-con-discapacidad-visual        http://inci.gov.co/blog/el-inci-se-desbordo-con-la-socializacion-del-certificado-de-discapacidad          en redes: #DíadelaRadio
</t>
  </si>
  <si>
    <t>se trabajaron dos campañas generales, una Misional como lo es el centro cultural a través del tercer concurso de cuento en braille y una segunda campaña deribada de la coyuntura actual relacionada con el Covid-19</t>
  </si>
  <si>
    <t>http://www.inci.gov.co/cuentoenbraille             http://inci.gov.co/Covid19</t>
  </si>
  <si>
    <t>se realizaron 4 campañas institucionales,  1. fomento a la lectura y promoción de la biblioteca virtual para ciegos 2. Asistencia técnica en las regiones 3. Día internacional del Paerro Guía 4. Cursos virtuales (plataforma de aprendizaje INCI)</t>
  </si>
  <si>
    <t>1. inci.gov.co/regalaunlibro    2. http://inci.gov.co/blog/en-esta-cuarentena-el-inci-llega-todas-las-regiones   3.http://inci.gov.co/index.php/blog/los-perros-guia-tambien-son-superheroes-pues-tienen-como-mision-guiar-los-pasos-de-las    4. elearning.inci.gov.co    http://inci.gov.co/blog/inci-batio-record-en-inscritos-en-la-plataforma-de-aprendizaje</t>
  </si>
  <si>
    <t>Se informa telefonicamente la ejecución de  3 campañans</t>
  </si>
  <si>
    <t>dos campañas de comunicación externa, cumpleaños INCIRadio y cifras de discapacidad DANE</t>
  </si>
  <si>
    <t>http://inci.gov.co/index.php/blog/inciradio-la-emisora-incluyente-cumplio-5-anos-al-aire                  http://inci.gov.co/index.php/blog/inci-conoce-de-manera-oficial-la-cifra-del-censo-de-discapacidad</t>
  </si>
  <si>
    <t>Gestionar la adquisición de títulos de lectura para personas con discapacidad visual</t>
  </si>
  <si>
    <t>Numero de títulos de lectura adquiridos para la producción en la imprenta/Número de títulos planeados para adquisición</t>
  </si>
  <si>
    <t>Sin avances aún por reportar.</t>
  </si>
  <si>
    <t>No hay observaciones</t>
  </si>
  <si>
    <t>Se está gestionando el envío de un oficio a las editoriales para solicitar cedan al INCI los títulos seleccionados.</t>
  </si>
  <si>
    <t>Se han enviado oficios a distintas editoriales para la adquisición de 20 títulos seleccionados.</t>
  </si>
  <si>
    <t>Formato de distribución elaborado</t>
  </si>
  <si>
    <t>Aún se está consolidando la base de datos para incorporar nuevas instituciones educativas que reportan atención a estudiantes con discapacidad visual</t>
  </si>
  <si>
    <t>Se elaboró una segunda resolución para entrega de material, de manera que a la fecha se tienen listas dos resoluciones. La del presente mes con 208 instituciones educativas.</t>
  </si>
  <si>
    <t>En este mes no se seleccionaron instituciones</t>
  </si>
  <si>
    <t xml:space="preserve">Se tiene lista la resolución, pero se requiere la firma y empezar todo el trámite de envío. </t>
  </si>
  <si>
    <t>En el mes de junio no se proyectaron resoluciones para dotación.</t>
  </si>
  <si>
    <t>Aún no se ha definido la estrategia, se espera que para el mes de marzo esté lista</t>
  </si>
  <si>
    <t>No se ha elaborado el documento.</t>
  </si>
  <si>
    <t>Aún no se ha definido una estrategia y por consiguiente, no se ha elaborado ningún documento.</t>
  </si>
  <si>
    <t>Documento elaborado.</t>
  </si>
  <si>
    <t>Se adjunta.</t>
  </si>
  <si>
    <t>Actividad finalizada</t>
  </si>
  <si>
    <t>Número de instituciones  que atiendan personas con discapacidad visual con libros y textos en braille y material en relieve y macrotipo dotadas/Número de instituciones planeadas a dotar</t>
  </si>
  <si>
    <t>No hay avances</t>
  </si>
  <si>
    <t>Sin avances por reportar aún.</t>
  </si>
  <si>
    <t>La realización de la dotación sufrió retrazos por la situación actual.</t>
  </si>
  <si>
    <t>En este mes no se realizó dotación.</t>
  </si>
  <si>
    <t>Aún no se inicia el procedimiento por la situación coyuntural que se vive actualmente.</t>
  </si>
  <si>
    <t>Aún no se han podido efectuar los envíos por la situación coyuntural que se vive actualmente.</t>
  </si>
  <si>
    <t>Los seguimientos se realizarán a partir del mes de marzo, en el marco de las comisiones a los territorios.</t>
  </si>
  <si>
    <t>No se han realizado seguimientos porque aún no se ha distribuido el material.</t>
  </si>
  <si>
    <t>En este mes no se realizó seguimiento</t>
  </si>
  <si>
    <t>No se ha realizado ningún seguimiento porque no se ha entregado material en el presente año</t>
  </si>
  <si>
    <t>El cronograma de talleres de fomento a la lectura, acceso a la cultura, interacción con personas con discapacidad visual, braille y multisesoriales para el 2020 fue elaborado entre  el mes de enero y febrero.</t>
  </si>
  <si>
    <r>
      <t xml:space="preserve">El cronograma de talleres de fomento a la lectura, acceso a la cultura, interacción con personas con discapacidad visual, braille y multisesoriales para el 2020 se encuentra archivado en el computador de la coordinación del Centro Cultural en el INCI
</t>
    </r>
    <r>
      <rPr>
        <sz val="12"/>
        <color rgb="FFFF0000"/>
        <rFont val="Arial"/>
        <family val="2"/>
      </rPr>
      <t>PL: Verificar evidencia</t>
    </r>
  </si>
  <si>
    <t xml:space="preserve">1. Taller de braille para 60 docentes del Colegio Luis Ángel Arango
2. Taller de interacción para 30 abogados del Centro de Conciliación Servicio Jurídico Popular
3. Taller de interacción para 25 funcionarios de la Biblioteca del Tintal Manuel Zapata Olivella
4. Taller de interacción para 20 funcionarios de la Biblioteca del Tintal Manuel Zapata Olivella
5. Taller de braille para funcionarios del Museo Militar 
6. Taller de acceso a la información para la editorial de la Universidad Cooperativa del Colombia
</t>
  </si>
  <si>
    <t xml:space="preserve">1. Taller de braille para funcionarios del Museo Militar.
2. Taller de interacción en la Editorial de la Universidad Cooperativa de Colombia.
3. Taller de profundización del braille para funcionarios de la Imprenta Nacional para Ciegos.
4. Taller de braille para estudiantes de la Universidad del Bosque.
5. Taller DESTINOS para personas con discapacidad visual sobre Amazonas.
6. Taller de braille para funcionarios de la jornada diurna de la Biblioteca del Tintal.
7. Taller de braille para funcionarios de la jornada de la tarde de la Biblioteca del Tintal.
8. Taller de evaluación de sonido binaural con el grupo Alcaraván.
9. Visita guiada al Museo de Arte Moderno de Bogotá.
10. Taller de elaboración de gráficos “Sintiendo el patrimonio Colombiano”.
11. Taller de interacción en el Museo de Arte Moderno de Bogotá.
12. Taller de braille para público en general.
</t>
  </si>
  <si>
    <t xml:space="preserve">Durante el mes de marzo se desarrollaron 6 talleres: 3 marzo Taller de Ilustración en el INCI, 5 de marzo taller de Interacción Hospital Militar,6 de marzo Actividad del Ciego de Oro, 11 de marzo Taller interacción en Corral Gourtmet, 16 de marzo Taller de interacción Aeronautica. </t>
  </si>
  <si>
    <t>Los infomes de las actividades  desarrolladas se encuentran en una carpeta impresos a cargo de la secretaria del Centro Cultural y en formato digital en carpeta del funcionario Cristian Ospina.</t>
  </si>
  <si>
    <t>Durante el mes de abril no se desarrollaron talleres por razón del aislamiento establecido por el gobierno nacional.</t>
  </si>
  <si>
    <t>Durante el mes de mayo no se desarrollaron talleres por razón del aislamiento establecido por el gobierno nacional.</t>
  </si>
  <si>
    <t>El viernes 10 de Junio se llevó a cabo un taller multisensosrial virtual denominado "Destino Italia" y se realizaron 7 talleres virtuales de "Cómo interactuar con personas con discapacidad visual".</t>
  </si>
  <si>
    <t>Copia del taller "Destino Italia" se encuentra alojado en las redes sociales del INCI (Facebook); de los talleres de interacción se tienen listas de paerticipación, informes y formatos de satisfacción.</t>
  </si>
  <si>
    <t>El cronograma de producción de documentos digitales accesibles  para el 2020 fue elaborado entre  el mes de enero y febrero.</t>
  </si>
  <si>
    <r>
      <t xml:space="preserve">El cronograma de producción de documentos digitales accesibles para el 2020 se encuentra archivado en el computador de la coordinación del Centro Cultural en el INCI
</t>
    </r>
    <r>
      <rPr>
        <sz val="12"/>
        <color rgb="FFFF0000"/>
        <rFont val="Arial"/>
        <family val="2"/>
      </rPr>
      <t>PL: Verificar evidencia</t>
    </r>
  </si>
  <si>
    <t>Estructurar  y  Catalogar libros para la  biblioteca virtual</t>
  </si>
  <si>
    <t>Número de libros de la biblioteca virtual estructurados y catalogados /Número de libros planeados para estructurar y catalogar</t>
  </si>
  <si>
    <t xml:space="preserve">Se han producido 7 libros en formatos digitales accisibles </t>
  </si>
  <si>
    <t xml:space="preserve">Se han producido 6 libros en formatos digitales accesibles </t>
  </si>
  <si>
    <t>En el mes de marzo se estructurados y catalogaron 64 textos.</t>
  </si>
  <si>
    <t>Los libros producidos por los contratistas se encuentran en una carpeta en el computador de John Jairo Jimenez, supervisor de los contratos</t>
  </si>
  <si>
    <r>
      <t xml:space="preserve">En el mes de </t>
    </r>
    <r>
      <rPr>
        <sz val="12"/>
        <color rgb="FFFF0000"/>
        <rFont val="Arial"/>
        <family val="2"/>
      </rPr>
      <t>marzo</t>
    </r>
    <r>
      <rPr>
        <sz val="12"/>
        <color theme="1"/>
        <rFont val="Arial"/>
        <family val="2"/>
      </rPr>
      <t xml:space="preserve"> se estructurados y catalogaron 64 textos.</t>
    </r>
  </si>
  <si>
    <t xml:space="preserve">En el mes de mayo se estructuraron y catalogaron 75 documentos. </t>
  </si>
  <si>
    <t>Los libros producidos por los contratistas y los funcionarios del Centro Cultural se encuentran en una carpeta en el computador de John Jairo Jimenez, supervisor de los contratos</t>
  </si>
  <si>
    <t xml:space="preserve">En el mes de junio se estructuraron y catalogaron 75 documentos. </t>
  </si>
  <si>
    <t>Elaborar el informe trimestral del servicio de la biblioteca virtual para ciegos</t>
  </si>
  <si>
    <t xml:space="preserve">Número de informes trimestrales del servicio de la biblioteca virtual para ciegos elaborados/Número de informes planeados a elaborar </t>
  </si>
  <si>
    <t>El informe correspondiente al  servicio de la bilbioteca virtual para ciegos en el primer trimestre fue elaborado y entregado por Luisa Moreno</t>
  </si>
  <si>
    <r>
      <t xml:space="preserve">El informe correspondiente al  servicio de la bilbioteca virtual para ciegos en el primer trimestre se encuentra archivado tanto en el computador de Luisa Moreno como de la coordinación del Centro Cultural y en la bandeja de entrada del correo electrónico insitutcional
</t>
    </r>
    <r>
      <rPr>
        <sz val="12"/>
        <color rgb="FFFF0000"/>
        <rFont val="Arial"/>
        <family val="2"/>
      </rPr>
      <t>PL: Revisar evidencia</t>
    </r>
  </si>
  <si>
    <t>El informe correspondiente al  servicio de la bilbioteca virtual para ciegos en el segundo trimestre, abril, mayo y junio será entregado en el mes de junio</t>
  </si>
  <si>
    <t>El informe correspondiente al  servicio de la bilbioteca virtual para ciegos en el segundo trimestre, abril, mayo fue elaborado por Luisa Moreno y enviado a la subdirección.</t>
  </si>
  <si>
    <t>El documento fue enviado por correo electrónico insitutcional a la subdirección general</t>
  </si>
  <si>
    <t>Está pendiente y depende de la contratación del Bibliotecólogo</t>
  </si>
  <si>
    <t>Se elaboró el documento y se está en espera de la contratación del Bibliotecólogo para su revisión</t>
  </si>
  <si>
    <r>
      <t xml:space="preserve">El informe se encuentra en una carpeta del computador  del coordinador del Centro Cultural
</t>
    </r>
    <r>
      <rPr>
        <sz val="12"/>
        <color rgb="FFFF0000"/>
        <rFont val="Arial"/>
        <family val="2"/>
      </rPr>
      <t>PL: Verificar si el avance lo  realizamos cuando el documento sea aprobado o si solo con el diseño ya lo aprobamos</t>
    </r>
  </si>
  <si>
    <t>El documento de la estrategia de promoción de la biblioteca virtual para ciegos fue diseñada y entregada a la Subdirección para su revisión</t>
  </si>
  <si>
    <t xml:space="preserve">El documento fue enviado por correo electrónico insitutcional a la subdirección general
</t>
  </si>
  <si>
    <t>El documento de la estrategia de promoción de la biblioteca virtual para ciegos fue diseñado y entregado a la Subdirección para su revisión. Está pendiente el ajuste del documento para alinearlo con el Plan Nacional de Lectura y Escritura del MEN.</t>
  </si>
  <si>
    <t>Se determinaron 3 temas para el desarrollo de las exposiciones temporales del 2020: "Complementar la exposición del Bicentenario desarrollada el año 2019, Exposición temporal del Braille, Exposición sobre el bastón blanco, sujetas a aprovación del Director.</t>
  </si>
  <si>
    <t>Siguien programadas las 3 exposiciones temporales para 2020: "Complementar la exposición del Bicentenario desarrollada el año 2019, Exposición temporal del Braille, Exposición sobre el bastón blanco, todas sujetas a la aprovación del Director</t>
  </si>
  <si>
    <t>Siguen programadas las 3 exposiciones temporales para 2020, sujetas a la aprobación del Director y las condiciones de la pandemia</t>
  </si>
  <si>
    <t>Siguen programadas las 3 exposiciones temporales para 2020, sujetas a la aprobación del Director y las condiciones de la pandemia.</t>
  </si>
  <si>
    <t>Número de exposiciones temporales para personas con discapacidad visual realizadas/Número de exposiciones planeadas 
Informe</t>
  </si>
  <si>
    <t>En enero no se realizaron exposiciones temporales</t>
  </si>
  <si>
    <t>En febrero no se realizaron exposiciones temporales</t>
  </si>
  <si>
    <t>Las exposiciones temporales están programadas para el segundo semestre de 2020, debido al aislamiento decretado por el gobierno nacional</t>
  </si>
  <si>
    <t>Las exposiciones temporales están programadas para el segundo semestre de 2020, debido al aislamiento decretado por el gobierno nacional y su realización dependerá de las deciciones que tome el gobbierno y la dirección general del INCI.</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</si>
  <si>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</si>
  <si>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</si>
  <si>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Está pendiente y depende de la contratación del Gestor Cultural</t>
  </si>
  <si>
    <t>La gestion de cinco espacios para la promoción de la cultura para personas con discapacidad visual  sigue pendiente y depende de la contratación del Gestor Cultural.</t>
  </si>
  <si>
    <t>No se ha hecho reunión ara establecer el plan de trabajo. Se remitió fomato de  solicitud a  los coordinadores para establecer los requerimientos  por parte de asistencia técnica.</t>
  </si>
  <si>
    <t xml:space="preserve">En reunión de coordiandores se hará la construcción del plan de trabajo. </t>
  </si>
  <si>
    <t xml:space="preserve">El 15 de marzo se hace reunión con el equipo para establecer plan de trabajo de marzo a junio para el desarrollo de Caja de herramientas (4 videos) con la intervención de Patricia Montoya y todo el equipo de Centro Audiovisual </t>
  </si>
  <si>
    <t>ACTA DE TRABAJO,
PL:  Pendiente evidenciar cronograma para dar avance</t>
  </si>
  <si>
    <t>Se remite formato de producción de videos para el 2020</t>
  </si>
  <si>
    <t>Se adjunta formato de producción de videos para el 2020 centro audivisual</t>
  </si>
  <si>
    <t>Número de contenidos audiovisuales publicados /Número de contenidos audiovisuales grabados o adaptados para publicar</t>
  </si>
  <si>
    <t xml:space="preserve">1 ( Baja visión en la primera infancia) </t>
  </si>
  <si>
    <t xml:space="preserve">DIA MUNDIAL DE LA RADIO INCI:                                                                         Grabación
CERTIFICADO DE DISCAPACIDAD:                                                                        Grabación
AMAZONAS PARA CIEGOS EN EL CENTRO CULTURAL INCI:                        Grabación
SINTIENDO EL PATRIMONIO COLOMBIANO:                                                   Grabación
CONTRATACION A PERSONAS CON DISCAPACIDAD EN COLOMBIA     Transfer
 </t>
  </si>
  <si>
    <t xml:space="preserve">DIA MUNDIAL DE LA RADIO INCI:                                                                     https://www.youtube.com/watch?v=CdGlVgMmtro      Grabación
CERTIFICADO DE DISCAPACIDAD:                                                                     https://www.youtube.com/watch?v=AoyVyTUSVhw    Grabación
AMAZONAS PARA CIEGOS EN EL CENTRO CULTURAL INCI:                   https://www.youtube.com/watch?v=6z4w3PXEJkc         Grabación
SINTIENDO EL PATRIMONIO COLOMBIANO:                                               https://www.youtube.com/watch?v=Lq8l-z6DiZM           Grabación
CONTRATACION A PERSONAS CON DISCAPACIDAD EN COLOMBIA: https://www.youtube.com/watch?v=AMwjuTdba6I       Transfer
 </t>
  </si>
  <si>
    <t>Por estado de aislamiento la produccion de los contenidos audiovisuales se desarrollan para apoyar la información sobre la prevención del COVID - 19.</t>
  </si>
  <si>
    <t>Adjunto listado de producción audiovisual Marzo 2020</t>
  </si>
  <si>
    <t>Adjunto listado de producción audiovisual abril 2020</t>
  </si>
  <si>
    <t>En cumplimiento del cronograma para la producción de contenidos audiovisuales se hizo entrega del primer video de 4 de la caja de herramientas, video de postulación  función pública  y conversatorios INCI.</t>
  </si>
  <si>
    <t>Adjunto listado de producción audiovisual mayo 2020</t>
  </si>
  <si>
    <t>En cumplimiento del cronograma para la producción de contenidos audiovisuales se hizo entrega del segundo video de 4 de la caja de herramientas, tutorial de la hoja de vida, video sobre investigación en el INCI, una descarga de noticias de city tv sobre el braille en los medicamentos y el cuento ¿Dónde viven los monstruos? para responder a la solicitud de la Cámara Colombiana del libro</t>
  </si>
  <si>
    <t>Adjunto listado de producción audiovisual junio 2020</t>
  </si>
  <si>
    <t>Actualizar la Parrilla de programación de INCI Radio</t>
  </si>
  <si>
    <t>Parrilla de programación de INCI Radio actualizada/Parrilla de programación planeada a actualizar</t>
  </si>
  <si>
    <t>Se actuliza la parrilla de programación semanal con el ingreso de 1 nuevo programa, particiáción de persona con discapacidad visual Juan Manuel Pescador: INCI TROPICAL, iniciando la emisión el 24 de febrero.  Se retiran algunos espacios por motivo de falta de personal.</t>
  </si>
  <si>
    <t>Se adjunta parrilla de programación a 24 de febrero</t>
  </si>
  <si>
    <t>Entra a la programación el espacio Accion Ciudadana, se reativa Especiales musciales con Eliberto Ruíz y por el estado  de emergencia nos vimos en la obligación de hacer una restructuiración y ajjuste a la parrilla para dedicar más tiempo a la entrega de contenidos educativos (Libreta de apuntes, profe en casa RTVC, libros de la biblioteca virtual para ciegos y películas con audiodescripción)</t>
  </si>
  <si>
    <t xml:space="preserve">Adjunto parrilla de programación con los cambios mencionados </t>
  </si>
  <si>
    <t xml:space="preserve">No se ha generado un cambio, continua la programación pactada para la emergencia sanitaria. </t>
  </si>
  <si>
    <t xml:space="preserve">N/A </t>
  </si>
  <si>
    <t>Se incluye un nuevo programa a la parrilla llamado "#Conexión INCI" el 15 de junio y regresó el 2 de junio "Comando INCI"</t>
  </si>
  <si>
    <t xml:space="preserve"> 12 programas </t>
  </si>
  <si>
    <t xml:space="preserve">Programas de 1 hora de emisión </t>
  </si>
  <si>
    <t xml:space="preserve">Se entrega formato de registro de producción y emisión </t>
  </si>
  <si>
    <t>Adjunto  pantallazo del streaming con los programas subidos y programados.</t>
  </si>
  <si>
    <t>Adjunto  pantallazo del streaming con los programas subidos y programados</t>
  </si>
  <si>
    <t xml:space="preserve">Adjunto  pantallazo del streaming con los programas subidos y programados </t>
  </si>
  <si>
    <t xml:space="preserve">Programas de 1 hora de emisión, incluye 3 eventos de conversatorios INCI </t>
  </si>
  <si>
    <t xml:space="preserve">Se entrega primer reporte del mes de febrero con soportes ed seguimiento de los productos entregados </t>
  </si>
  <si>
    <t>Se entrega formato de registro de producción y emisión</t>
  </si>
  <si>
    <t>Se entrega segundo reporte del mes de marzo con soportes de seguimiento de los productos entregados.</t>
  </si>
  <si>
    <t>Tercer reporte del mes de marzo con soportes de seguimiento de los productos entregados.</t>
  </si>
  <si>
    <t xml:space="preserve">Pendiente  la entrega de formato de registro de producción y emisión </t>
  </si>
  <si>
    <t>Cuarto  reporte del mes de mayo con soportes de seguimiento de los productos entregados.</t>
  </si>
  <si>
    <t>Queda pendiente  la entrega de formato de registro de producción y emisión porque toca llenarlo con el consecutivo de la codificación  (está en la oficina)</t>
  </si>
  <si>
    <t>Quinto  reporte del mes de junio con soportes de seguimiento de los productos entregados.</t>
  </si>
  <si>
    <t xml:space="preserve">Estaba programado 1er taller para los funcionarios del área misional el 28 de febrero por diferentes situaciones se reprogramó para el 13 de marzo </t>
  </si>
  <si>
    <t>De acuerdo a correo del Subdirector ya quedó establecida la fecha y la invitación a los funcionarios. Se entrega correo</t>
  </si>
  <si>
    <t>Se desarrolla el 13 de marzo , de 8:00 a 10:00 am, en el auditorio de la Entidad un entrenamiento sobre habilidades comunicativas para funcionarios, a cargo de Leidy Hoyos.</t>
  </si>
  <si>
    <t>Sin avance</t>
  </si>
  <si>
    <t>SIN AVANCE</t>
  </si>
  <si>
    <t xml:space="preserve">SIN AVANCE/  Anuncio que quedó incluído en el plan de capacitación </t>
  </si>
  <si>
    <t>73 Ventas efectivas en el mes de Enero de 2020 </t>
  </si>
  <si>
    <t>Se atendieron 77 clientes durante el mes de febrero de 2020.</t>
  </si>
  <si>
    <t xml:space="preserve">Consolidado de ventas del mes de febrero 2020 del aplicativo SIIF Nación. </t>
  </si>
  <si>
    <t>En el mes de marzo de 2020 se atendieron 76 cliente con unt otal de ventas de $5.385.000</t>
  </si>
  <si>
    <t>Cxonsolidado SIIF Nación
FORMATO INFORME MENSUAL SDT-120-FM-237</t>
  </si>
  <si>
    <t>En el mes de abril de 2020 se atendieron 11 clientes con un total de ventas de $1.366.700</t>
  </si>
  <si>
    <t>Consolidado SIIF Nación
FORMATO INFORME MENSUAL SDT-120-FM-237</t>
  </si>
  <si>
    <t>En el mes de mayo de 2020 no se registraron ventas . Se atendieron 22 cotizaciones.</t>
  </si>
  <si>
    <t>En el mes de junio de 2020  se atendieron 41 clientes (cotizaciones enviadas) de los cuales registraron 19 ventas .</t>
  </si>
  <si>
    <t>INFORME MENSUAL UNIDADES PRODUCTIVAS_02072020
 (FORMATO INFORME MENSUAL SDT-120-FM-237)</t>
  </si>
  <si>
    <t>El 17 de febrero se actualizó el "Formato Programación de producción anual" y se publicó La programación de producción para el año 2020 en el SIG.</t>
  </si>
  <si>
    <t>Correo de planeación informando la publicació</t>
  </si>
  <si>
    <t xml:space="preserve">El 3 de febrero de 2020 la oficina asesora de planeación publicó el Plan de Mercadeo en el SIG </t>
  </si>
  <si>
    <t>Correo de planeación informando la publicación</t>
  </si>
  <si>
    <t>Se elaborará en cuanto se realicen los contratos de mantenimiento de las diferentes máquinas.
Realizar los estudios previos par mantenimiento de máquinas para publicar en el mes de marzo.</t>
  </si>
  <si>
    <t>Se envió el formato Cronograma Plan de mantenimiento de máquinas y equipos de la imprenta</t>
  </si>
  <si>
    <t>DG-100-FM-385 v1FORMATO CRONOGRAMA PLAN DE MANTENIMIENTO
Correo electrónico enviado a planeación</t>
  </si>
  <si>
    <t>Actividad  finalizada en el mes de Marzo</t>
  </si>
  <si>
    <t>Se imprimieron 7558 unidades de las cuales 4158 corresponden a clientes externos y 3.400 a plan de producción</t>
  </si>
  <si>
    <t xml:space="preserve">Se imprimieron 9607 unidades para clientes externos y 2750  unidades correspondientes a dos items programados en el programación a anual de producción. </t>
  </si>
  <si>
    <t>Evidencia: "FORMATO INFORMACIÓN REGISTROS PRODUCCION Y VENTAS IMPRENTA NACIONAL PARA CIEGOS SDT-120-FM-363" en donde se relaciona el seguimiento tanto a clientes internos como externos. (Filtrar fecha de remisión)</t>
  </si>
  <si>
    <t xml:space="preserve">Se imprimieron 666 unidades para clientes externos y 4030  unidades correspondientes a la programación a anual de producción. </t>
  </si>
  <si>
    <t>Se imprimieron 5 láminas de zinc s para clientes externos</t>
  </si>
  <si>
    <t>Oficio de entrega de productos a los clientes</t>
  </si>
  <si>
    <t>En el mes de mayo de 2020 no se realizaron impresiones debido a la emergencia sanitaria y la obligatoriedad de uqedarse en casa.</t>
  </si>
  <si>
    <t xml:space="preserve">Se realizó producción de 17 unidades para clientes externos y 200 unidades correspondientes a la programación a anual de producción. </t>
  </si>
  <si>
    <t>% de avances en las actividades programadas con respcto a la imprenta</t>
  </si>
  <si>
    <t>Ejecución del 27% del plan de mercadeo para la imprenta y el 15% para la tienda en el mes de marzo de 2020</t>
  </si>
  <si>
    <t>CRONOGRAMA_PLAN_MERCADEO_UNIDADES_PRODUCTIVAS_31032020
Correos electrónicos</t>
  </si>
  <si>
    <t>Ejecución del 9% del plan de mercadeo para la imprenta y el 7% para la tienda en el mes de abril de 2020</t>
  </si>
  <si>
    <t>CRONOGRAMA_PLAN_MERCADEO_UNIDADES_PRODUCTIVAS_31032020
Correos electrónicos
PL: Se definio registrar a partir del mes de abril  promedio de los planes de Tienda e imprenta por eso varia la ejecución.</t>
  </si>
  <si>
    <t>Se realizaron diversas actividades para llevar a cabo el plan de mercadeo de las unidades productivas</t>
  </si>
  <si>
    <t>Se realizaron diversas actividades para cumplir con lo programado en el plan de mercadeo de las unidades productivas
Avance Imprenta: 69,42%
Avance Tienda: 56,67</t>
  </si>
  <si>
    <t>CRONOGRAMA_PLAN_MERCADEO_UNIDADES_PRODUCTIVAS_02072020
Correos electrónicos, reuniones, brocure,oficios radicados</t>
  </si>
  <si>
    <t>Se enviaron los documentso precontractuales al la oficina asesora jurica para revisar la contratación de mantenimiento de la máuina PED 30 y la impresora UV LED</t>
  </si>
  <si>
    <t>Correos electronicos</t>
  </si>
  <si>
    <t>Se solicitaron cotizaciones para la elaboración de estudios previos, pero no hubo respuestas</t>
  </si>
  <si>
    <t>Se enviaron estudios previos para mantenimiento de las máquinas impresoras Ricoh, impesora UVLED, PED 30 al área  jurídica. No se ha asigando la contratación</t>
  </si>
  <si>
    <t>Se realizaron los contratos para mantenimiento de las máquinas impresoras Ricoh, impesora UVLED.
Por ahora no se úeden programar los mantenimientos a las máquinas debido a que la entidad no cuenta con el manual de bioseguridad para proveedores.</t>
  </si>
  <si>
    <t>Contratos en orfeo</t>
  </si>
  <si>
    <t>Se gestionó una reunión virtual  con la Universidad Santo Tomas de Bucaramanga para iniciar la elaboración de los instrumentos, esta reunión se realizará la segunda semana de febrero</t>
  </si>
  <si>
    <t>Se sostuvo una reunión virtual con la U. Santo Tomas sede Bucarmanga para la programación de la capacitación al equipo de investigación sobre investigación cualitativa  lo cual se requiere para la ejecucion de la investigación sobre :  Configuración de prácticas cotidianas, emprendidas por las personas con discapacidad visual, sus familias y/o entorno cercano que posibilitan la inclusión social.</t>
  </si>
  <si>
    <t>Propuesta en construcción</t>
  </si>
  <si>
    <t>Elaboracion de la propuesta de investigacion en educacion</t>
  </si>
  <si>
    <t>Propuesta</t>
  </si>
  <si>
    <t xml:space="preserve">La propuesta elaborada se presento a la Univeridad de antioquia a la Direeción de investigación y al progrma Diversa de  esta misma universidad. </t>
  </si>
  <si>
    <t>Acta de Reunión con la Universidad de Antioquia</t>
  </si>
  <si>
    <t>Asesorar propuestas y proyectos de investigación en el tema de discapacidad visual</t>
  </si>
  <si>
    <t>Se asesoraron nueve (9) propuestas y dos (2) proyectos de investigación que se recibieron las solicitudes por Orfeo. Se envia la matriz con evidencia .</t>
  </si>
  <si>
    <t xml:space="preserve"> Se envia la matriz con evidencia .</t>
  </si>
  <si>
    <t>Se brindo asesoría a 8 solicitudes de los proyectos de investigación en el tema de discapacidad</t>
  </si>
  <si>
    <t>Matriz de las asesorías brindadas en marzo</t>
  </si>
  <si>
    <t>Se brindo asesoría a once (11) solicitudes de los proyectos de investigación en el tema de discapacidad</t>
  </si>
  <si>
    <t>Matriz de las asesorías brindadas en abril</t>
  </si>
  <si>
    <t xml:space="preserve">Se brindaron asesorías a proyectos de: La Universidad Autonoma de Bucaramanga, Universidad Antonio Nariño, Corporacion Escuela De Artes Y Letras, de la Facultad de Diseño Grafico y Arte Dramatico. </t>
  </si>
  <si>
    <t>Cuadro de aseorías brindadas</t>
  </si>
  <si>
    <t xml:space="preserve">Se realizó la aseoría a cuatro (4) proyectos </t>
  </si>
  <si>
    <t>Cuadro de aseorías brindadas
Revisar</t>
  </si>
  <si>
    <t>Gestionar conceptos y realizar seguimiento a los proyectos de ley en curso para favorecer la inclusión de las personas con discapacidad</t>
  </si>
  <si>
    <t xml:space="preserve">En el mes de enero no se realizó ningún avance en esta meta  </t>
  </si>
  <si>
    <t>Se aporto al proyecto de acuerdo No 009 de 2020 y al Proyecto de Decreto sobre Observatorio Nacional de Inclusión Social y Productiva para Personas con Discapacidad y se dictan otras disposiciones.</t>
  </si>
  <si>
    <t xml:space="preserve"> Se envia el cuadro con evidencias .</t>
  </si>
  <si>
    <t>Se elaboró el concepto al protocolo de consulta y democratico para facilitar el diálogo entre las organizaciones de personas con discapacidad, sus representantes y el gobierno en los diferentes niveles territoriales</t>
  </si>
  <si>
    <t>Se copia el concepto enviado</t>
  </si>
  <si>
    <t>Se elaboro el concepto al Decreto Proyecto de Ley del Vigilante Por el cual se reglamenta el artículo 6 de la Ley 1920 de 2018.
Por parte del Equipo de Accesibilidad se elaboro  la Guía de Accesibilidad Web que será adoptada por Resolución reglamentaria de la Ley 1712 de Transparencia .
.</t>
  </si>
  <si>
    <t>Concepto del Decreto de proyecto de Ley del vigilante
Guia y Reolucion de accesibilidad</t>
  </si>
  <si>
    <t>Se hicieron aportes al Decreto de Proyecto Por el cual se reglamenta el trámite de formalización de acuerdos de apoyo y de directivas anticipadas, de que trata la Ley 1996 de 2019”</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</si>
  <si>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</si>
  <si>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</si>
  <si>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Se identificaron las organizaciones con las que se va trabajar en los 10 departamentos Guainía, Caldas Valle, Tolima, Norte Santander, Córdoba, Vaupés, Sucre , Huila y Cesar </t>
  </si>
  <si>
    <t xml:space="preserve">N.A. para este  mes </t>
  </si>
  <si>
    <t>Se envio a los  representantes legales de las asociaciones de personas con discapacidad visual: de los  municipis de Caldas (Manizales),Cesar(Valledupar),Cordoba (Monteria),Huila (Pitalito) ,Mitu (Vaupes), Guainia (Inirida), Norte de Santander (Pamplona), Sucre (Sincelejo) y Valle (Tulua)   un correo electrónico ofreciendoles el acompañamiento de acuerdo a las disposiciones gubernamentales en esta emergencia sanitaria para hacer validos sus derechos.. Por otra parte se les envio un correo a los representantes de las personas con discapacidad visual la información de los Planes de Desarrollo anexando un documento donde vienen las metas que establecieron en el tema de discapacidad para el cuatrienio 2020 - 2023</t>
  </si>
  <si>
    <t>Se continua brindando aseoría y acompañmiento de forma virtual a las siguientes  asociaciones municipales y/o depertamentales :  Tulua, Cesar, Valledupar, Montería, Córdoba.Honda, Sincelejo, Guainía y Vaupés que son las que han respondido a los correos y llamadas que se han hecho. Se ha enviado la siguiente información de interés: 1. Información sobre donación de computadores para la población con DV, por parte de la Fundación Con los Ojos del Alma de Antioquia. 2. Información de La Consejería Presidencial para la Participación de Personas con Discapacidad sobre el trámite de solicitudes. 3. Información del Decreto 620 del 6 de mayo 2020 por el cual se establecen los lineamientos generales en el uso y operación de los servicios
ciudadanos digitales.4. Información del Ministerio del Deporte para que se conozca el documento propuesto por parte del Grupo Interno de Trabajo del Servicio Integral al Ciudadano llamado: "Protocolo de Servicio al ciudadano con enfoque diferencial y la población de aportes.</t>
  </si>
  <si>
    <t>A través de correos electronico y llamadas telefonicas se continua brindadno acompañamiento a las organizaciones de personas con discapacidad visual.</t>
  </si>
  <si>
    <t>En constucción</t>
  </si>
  <si>
    <t>Continua en construccion</t>
  </si>
  <si>
    <t>Los estudiantes del cosultorio juridico inicaron el 1 de septiembre de 2019 y culminaro el 27 de abril de 2020
Durnate este timpo se brindo asesor[ia a las personas con discapciada y a sus familias en los siguientes temas 
Solicitud de pensiones de invalidez, sustitutivas,derechos de petición, acciones de Tutela y estimacion de liquidacon de prestacones sociales.</t>
  </si>
  <si>
    <r>
      <t xml:space="preserve">Se entrega informe
</t>
    </r>
    <r>
      <rPr>
        <sz val="12"/>
        <color rgb="FFFF0000"/>
        <rFont val="Arial"/>
        <family val="2"/>
      </rPr>
      <t xml:space="preserve">
</t>
    </r>
    <r>
      <rPr>
        <sz val="12"/>
        <rFont val="Arial"/>
        <family val="2"/>
      </rPr>
      <t>PL: Aunque el informe esta semestral este informe corresponde aun periodo de seis meses pero incluyendo meses de la vigencia 2019. Se aclaro con Rosario que es debido a la modalida que se esta llevando por eso se lleva en esos periodos.</t>
    </r>
  </si>
  <si>
    <t>Inicia en Abril</t>
  </si>
  <si>
    <t>Se inició el estudio previo del Supervisor de Obra, sin embargo por el tema de la emergencia sanitaria que se viene presentando, las actividades de obra y remodelaciones tienen nuevas reglamentaciones que deben estudiarse e incluirse.</t>
  </si>
  <si>
    <t>Correo de la funcionaria encargada de realizar los estudios previos</t>
  </si>
  <si>
    <t xml:space="preserve">El 26 de mayo se obtuvo la aprobación por parte de Dirección de la hoja de vida del profesional que apoyará la elaboración de estudos previos de la obra y la supervisión técnica de la ejecución de la misma. </t>
  </si>
  <si>
    <t>Se realizo la contratación del arquitecto que brindará soporte y apoyo a la elaboración de los Estudios Previos de la obra, el arquitecto realizo el levantamiento arquitectónico, propuso alternativas de Diseño para la remodelación del tercer piso y por Dirección fue aprobada una de las alternativas. Se inició la determinación de cantidades y costos para la obra.</t>
  </si>
  <si>
    <t>Contrato 058 del 12 de junio
Reuniones virtuales para el prediseño y la socialización de alternativas de diseño</t>
  </si>
  <si>
    <t xml:space="preserve">Elaborar 4 instrumentos archivísticos 1)Cuadro de Clasificación Documental – CCD
    2)Tabla de Retención Documental – TRD
        3)Plan Institucional de Archivos de la Entidad – PINAR
4)    Inventario Documental
    </t>
  </si>
  <si>
    <t>Se elaboró, Publicó Plan Insitucional de Archivos a Enero 31</t>
  </si>
  <si>
    <t>http://www.inci.gov.co/transparencia/61-politicas-y-lineamientos-2020</t>
  </si>
  <si>
    <t>Actividad cumplida en el mes de marzo</t>
  </si>
  <si>
    <r>
      <t xml:space="preserve">NA
</t>
    </r>
    <r>
      <rPr>
        <sz val="11"/>
        <rFont val="Calibri"/>
        <family val="2"/>
        <scheme val="minor"/>
      </rPr>
      <t>PL:  Pendiente  3 instrumentos archivisticos</t>
    </r>
  </si>
  <si>
    <t>Se realiza seguimiento al Plan Institucional de Archivos</t>
  </si>
  <si>
    <t>Se anexa Plan Insitucional de Archivos con seguimiento.</t>
  </si>
  <si>
    <t>Se elaboró, Publicó Programa de Gestión Documental</t>
  </si>
  <si>
    <t>http://www.inci.gov.co/transparencia/105-programa-de-gestion-documental-0</t>
  </si>
  <si>
    <t>Porcentaje de ejecución del Programa de Gestión documental</t>
  </si>
  <si>
    <t>Se realiza seguimiento al Programa de Gestión Documental</t>
  </si>
  <si>
    <t>Se anexa Programa de Gestión Documental con seguimiento.</t>
  </si>
  <si>
    <t>Se anexa Programa de Gestión Documental con seguimiento</t>
  </si>
  <si>
    <t>Se elaboró, Publicó Plan de Conservación Documental a Enero 31</t>
  </si>
  <si>
    <t>Se realiza seguimiento al Plan de Conservación Documental</t>
  </si>
  <si>
    <t>Se anexa Plan de Conservación Documental con seguimiento</t>
  </si>
  <si>
    <t>Se anexa Plan de Conservación Documental con seguimiento.</t>
  </si>
  <si>
    <t xml:space="preserve">Se realiza actualizaciòn del plan estratègico de recursos humanos, publicado en pàgina web de la Entidad </t>
  </si>
  <si>
    <t>Evidencia en la pàgina web de la Entidad, modulo de transparencia  Numeral 6,1</t>
  </si>
  <si>
    <t xml:space="preserve">Meta sin avance, cumplimiento en el mes de diciembre  </t>
  </si>
  <si>
    <t>Meta programada para diciembre del 2020</t>
  </si>
  <si>
    <t>Meta establecida para el mes de diciembre</t>
  </si>
  <si>
    <t>NP</t>
  </si>
  <si>
    <t>PL: No se recibio seguimiento para el mes de Mayo</t>
  </si>
  <si>
    <t>PL:  No se recibio seguimiento</t>
  </si>
  <si>
    <t xml:space="preserve">Se formula el plan de incentivos intitucionales publicado en la pàgina web de la Entidad </t>
  </si>
  <si>
    <t xml:space="preserve">Se està realizando el cronograma para realizar el respectivo seguimiento </t>
  </si>
  <si>
    <t xml:space="preserve">Se realiza celebración del día de la mujer, campaña del Banco de Occidente sobre créditos con tasas preferenciales para los colaboradores, rumba terapia -INCI y se está adelantando convenios con gymnasios para los colaboradores </t>
  </si>
  <si>
    <t>Listados de asistencia / Carpeta de bienestar 2020, en seguimiento registran ejecución del 83%, pendiente validar con evidencias para otorgar avance</t>
  </si>
  <si>
    <t xml:space="preserve">Debido a la contingencia por COVID-19, para el mes de abril no se cuentan con actividades programadas dentro del plan de bienestar e incentivos </t>
  </si>
  <si>
    <t>Se realiza el plan anual de vacantes que corresponde al 2020, publicado en pàgina web de la Entidad</t>
  </si>
  <si>
    <t>Evidencia en la pàgina web de la Entidad, modulo de transparencia</t>
  </si>
  <si>
    <t>Implementar y hacer seguimientos semestrales al Plan Anual de Vacantes y el Plan de Previsión de Recursos Humanos</t>
  </si>
  <si>
    <t>Numero de seguimientos semestrales realizados de la ejecución del  plan anual de vacantes y Plan de Previsión de Recursos Humanos / Numero de Seguimientos semestrales programados  (2)</t>
  </si>
  <si>
    <t xml:space="preserve">Se acepta renucia Sonia Cardozo, Ingreso del Jefe de la oficina sesora jurìdica y profesional especializado de la oficina de sistemas </t>
  </si>
  <si>
    <t>Archivo digital "novedades"</t>
  </si>
  <si>
    <t xml:space="preserve">No se presentan avances sobre el plan anual de vacantes </t>
  </si>
  <si>
    <t xml:space="preserve">Actividad planeada de forma semestral </t>
  </si>
  <si>
    <t xml:space="preserve">Se realiza el plan anual de vacantes que corresponde al 2020, publicado en pàgina web de la Entidad </t>
  </si>
  <si>
    <t xml:space="preserve">Se realiza el diseño del plan institucional de capacitaciòn </t>
  </si>
  <si>
    <t>Se adjunta plan institucional de capacitaciòn para el año 2020</t>
  </si>
  <si>
    <t>Porcentaje de ejecución del plan institucional de Capacitación</t>
  </si>
  <si>
    <t>No se programaron actividdes para los meses de febrero</t>
  </si>
  <si>
    <t>Teniendo en cuenta riesgo de salud pública Nacional no se ejecutan capacitaciones del PIC, sin embargo se realiza programación de actividades de capacitación del SG-SST tales como: Brigadista por un día para 3 brigadistas  (certificado en folio de vida) , estillos de vida saludable (video que se enviara el viernes 3 de abril) , prevención de accidentes de trabajo  y enfermedades laborales reprogramado por cuarentena), campaña de manos límpias (reprogramado para abril por cuarentena</t>
  </si>
  <si>
    <r>
      <t xml:space="preserve">Se adjunta seguimiento de plan de capacitación SG-SST
</t>
    </r>
    <r>
      <rPr>
        <sz val="12"/>
        <color rgb="FFFF0000"/>
        <rFont val="Arial"/>
        <family val="2"/>
      </rPr>
      <t xml:space="preserve">
</t>
    </r>
  </si>
  <si>
    <t xml:space="preserve">Debido a la contingencia por COVID-19, para el mes de abril no se cuentan con actividades programadas dentro del plan institucional de capacitación </t>
  </si>
  <si>
    <t>Número de personas beneficiadas por temática planeada en el Plan Institucional de Capacitación</t>
  </si>
  <si>
    <t xml:space="preserve">Por motivos de cuarentena Nacional por COVID-19 las actividades se estan realizando virtuales y se espera que la covertura por correo sea para todo el personal </t>
  </si>
  <si>
    <t xml:space="preserve">Se realiza el diseño del plan de trabajo anual en Seguridad y Salud en el Trabajo conforme lo establece la legislaciòn aplicable  </t>
  </si>
  <si>
    <t>Se adjunta plan de trabajo anual en Seguridad y Salud en el Trabajo</t>
  </si>
  <si>
    <t xml:space="preserve">Se realizan las siguientes actividades:                                              -Planifica y documentar las actividades a realizar en el año 2020 y que corresponden al SG-SST                                                    -En cumplimiento de lo que establece la ley, se debe aprobar el plan de trabajo anual y firmar por las partes interesadas                                                                                                - Se debe realizar la revisiòn de la polìtica de seguridad y salud en el trabajo y cumplir con los requisitos que establece la Normativa legal en èste aspecto                                    - Se debe comunicar la polìtica de SST a todas las partes interesadas de la Entidad, en cumplimiento de lo que establece la Normativa legal                                                               - Se deben revisar y actualizar los objetivos del SG-SST conforme lo establece la Normativa legal vigente aplicable en materia de SST                                                                                - Solicitar al proveedor que apoya con la pràtica de los EMO la evidencia de la custodia de las històrias clìnicas de los colaboradores, en cumpliminiento a lo que establece la Normativa legal                                                                                   - Divulgar el plan anual de capacitaciòn al COPASST y mantener evidencia del mismo                                                           - Documentar los indicadores del SG-SST conforme lo establece la Legislaciòn vigente aplicble en materia  SST </t>
  </si>
  <si>
    <t xml:space="preserve">Se adjunta plan de trabajo anual en Seguridad y Salud en el Trabajo </t>
  </si>
  <si>
    <t xml:space="preserve">Se realiza actualización de procedimiento de reporte e investigación de accidentes de trabajo con sus respectivos formatos, diseño del procedimiento de acoso sexual laboral con su respectivo formato, diseño de procedimiento de rendición de cuentas para el SG-SST, actualización de objetivos del SG-SST, envío de información en pro del cuidado de la salud y la seguridad de los colaboradores por correo, programación de actividades de capacitación del SG-SST </t>
  </si>
  <si>
    <t xml:space="preserve">Se adjunta seguimiento del plan de trabajo del SG-SST y documentos soporte </t>
  </si>
  <si>
    <t xml:space="preserve">Para el mes de abril se realizan las actividades planeadas dentro del plan de trabajo del SG-SST: Adelantar la documentaciòn que establece el Decreto 1072:2015 en materia de SST, Definir un mecanismo para la rendición de cuentas (se diseña el procedimiento para la rendición de cuentas del SG-SST), se está trabajando en la actualización de la Matriz de identificación de peligros y valoración de riesgos, se realiza la divulgación de los temas principales del SG-SST por medio de revista del área de gestión humana </t>
  </si>
  <si>
    <t xml:space="preserve">No se adjuntan evidencias debido a que se encuentran en proceso de aprobación </t>
  </si>
  <si>
    <t>Se realiza verificación de las preguntas de las Politicas para el diligenciamiento del FURAG 2019</t>
  </si>
  <si>
    <t>Se realiza  diligenciamiento del FURAG 2019, se identifican aspectos y acciones para incorporar en el Plan de accion de las Politicas de Planeación y Gestión 2020.</t>
  </si>
  <si>
    <t>Pendiente resultados FURAG 2019 para realizar el  plan de acción</t>
  </si>
  <si>
    <t>Documento en elaboración</t>
  </si>
  <si>
    <t xml:space="preserve">Se elaboró  el plan de acción de las políticas del Modelo Integrado de Planeación y Gestión 2020 </t>
  </si>
  <si>
    <t>El  Plan se encuentra en la carpeta SIG proceso Direccionamiento Estratégico  registros</t>
  </si>
  <si>
    <t>El plan se  elaborará una vez se obtengan los resultados del FURAG 2019</t>
  </si>
  <si>
    <t>Plan en elaboración se finalizará una vez se obtengan los resultados del FURAG 2019</t>
  </si>
  <si>
    <t>El seguimiento se realizará una vez finalizado el mes de septiembre.</t>
  </si>
  <si>
    <t>El Plan Anual de Auditoría fue formulado en el mes de enero de 2020 y aprobado en Comité Institucional de Coordinación de Control Interno de enero 30 de 2020.  El plan igualmente se encuentra publicado en la página web</t>
  </si>
  <si>
    <t>Plan Anual de Auditoría Aprobado http://www.inci.gov.co/transparencia/61-politicas-y-lineamientos-2020
Acta del Comité Institucional de Coordinación de Control Interno en la que se apruba el plan (seadjunta)</t>
  </si>
  <si>
    <t>El Plan Anual de Auditoría inicia en el mes de enero.
Se ejecutaron el 100% de las actividades establecidas en los meses de enero y febrero, así:
ENERO:Evaluación Anual por Dependencias, Reporte Informe de Ejecución Plan de Mejoramiento Contraloría General de la Nación al SIRECI. Seguimiento a la publicación de los Planes Institucionales (se adjunta documento), Seguimiento al Plan Anticorrupción y Mapa de Riesgos de corrupción del tercer cuatrimestre de 2019, Informe de Austridad en el gasto del cuarto trimestre de 2019, Informe Pormenorizado del Estado del Control Interno a Diciembre de 2019. Realización del Comité Institucional de Coordinación de Control Interno (se adjunta acta del comité)
FEBRERO: Informe Certificación seguimiento EKOGUI Segundo semestre 2019, Evaluación del Sistema de Control Interno Contable vigencia 2019, Informe de Seguimiento a las PQRS segundo semestre de 2019, acompañamiento reporte cuenta anual consolidada a la contraloría general a través del SIRECI.</t>
  </si>
  <si>
    <t>Los informes se encuentran publicados en la página web / transparencia 2019 y 2020 / Control / reportes control interno, y en el archivo de la OCI.
ENERO:
http://www.inci.gov.co/sites/default/files/transparenciaok/7-control/Informe%20Consolidado%20de%20Evaluaci%C3%B3n%20Anual%20por%20Dependencias%202019.pdf
http://www.inci.gov.co/sites/default/files/transparenciaok/7-control/722019/INFORME%20PORMENORIZADO%20A%20DICIEMBRE%20DE%202019.pdf
http://www.inci.gov.co/sites/default/files/control_interno/pdf/2020/INFORME%20DEFINITIVO%20SEGUIMIENTO%20PAAC.docx.pdf
http://www.inci.gov.co/sites/default/files/transparenciaok/7-control/712019/INFORME%20DEFINITIVO%20DE%20SEGUIMIENTO%20DE%20AUSTERIDAD%20EN%20EL%20GASTO.pdf
FEBRERO:
http://www.inci.gov.co/sites/default/files/transparenciaok/7-control/732020/Informe%20seguimiento%20EKOGUI%20y%20Certificaci%C3%B3n%20e%20informe%20Decreto%201069%20de%202015%20Segundo%20semestre%202019.pdf
http://www.inci.gov.co/sites/default/files/transparenciaok/7-control/732020/Informe%20de%20Evaluaci%C3%B3n%20del%20Sistema%20de%20Control%20Interno%20Contable%202019_0.pdf
http://www.inci.gov.co/sites/default/files/transparenciaok/7-control/732020/Informe%20seguimiento%20PQRS%20diciembre%202019.pdf</t>
  </si>
  <si>
    <t>Se ejecutan las actividades del Plan anual de Auditoría para el mes de abril, así: Se da inicio a la auditoría a Gestión documental, avance 50%, elaboración del seguimiento a las medidas de austeridad en el gasto al primer trimestre de 2020, seguimiento al SIGEP primer trimestre de 2020</t>
  </si>
  <si>
    <t>Se adjuntan como evidencias: Memorando inicio auditoría y plan de trabajo. Informe austeridad en el Gasto, Informe seguimiento SIGEP</t>
  </si>
  <si>
    <t xml:space="preserve">Se ejecutaron las actividades previstas así: Informe final auditoría Gestión Documental. Seguimiento Plan anticorrupción y mapa de riesgos de corrupción. Seguimiento Comité Conciliaciones. Las actividades de fomento de la cultura del control se realizan en cada evaluación realizada, directamente con los auditado y mediante asesorías específicas via telefónica y/o correo. 
En correo electrónico de fecha Mayo  21 se solicita al director general modificación del Plan de auditoría y Mayo 28 se solicitó al Comité Institucional de coordinación de control interno aprobación a las modificaciones el propuesta al Plan, teniendo en cuenta lo dispuesto en la Circular conjunta 010 de 2020 de la Vicepresidencia de la República, Secretaría de Transparencia, Consejo Asesor del Gobierno Nacional en materia de Control Interno y DAFP, en la que se indica que se deberán revisar y ajustar los planes de auditoría para priorizarlos e inclur auditorías en contratación. </t>
  </si>
  <si>
    <t>Informes radicados en ORFEO y publicados en la página web. Acta de reunión de cierre auditoría, asesorías brindadas telefónicamente o via correo electrónico (revisión propuesta mapa de riesgos, precisiones frente a las líneas de defensa en reunión de cierre auditoría gestión documetal, entre otras).</t>
  </si>
  <si>
    <t xml:space="preserve">Durante el mes de junio se ejecutaron las actividades previstas así: Se dio inicio y se avanza en el Seguimiento al proceso de contratación, Seguimiento al BDME, Arqueo de Caja Menor, Sesión del Comité de Control Interno. </t>
  </si>
  <si>
    <t>Los informes realizados se encuentran publicados en la página web / transparencia 2020 / reportes control interno. El Acta del Comité de Control Interno fue remitida al Jefe de la OAP en su momento.</t>
  </si>
  <si>
    <t>Gestión Jurídica</t>
  </si>
  <si>
    <t>En los meses de enero y febrero de 2020 la OAJ reportó al MEN el informe No. 1 y 2 de la gestión y avances en los procesos judiciales del INCI</t>
  </si>
  <si>
    <t>Informes realizados y correos remitidos al MEN</t>
  </si>
  <si>
    <t>El 1 de abril de 2020 se en envía el reporte de marzo con radicado 20201020008091 al subcomité de defensa sectorial del MIN</t>
  </si>
  <si>
    <t>ORFEO RADICADO 20201020008091 DEL 01 DE ABRIL DE 2020</t>
  </si>
  <si>
    <t>El 05 de mayo de 2020 se en envía el reporte de marzo con radicado 20201020009921 al subcomité de defensa sectorial del MIN</t>
  </si>
  <si>
    <t xml:space="preserve">ORFEO RADICADO 20201020009921  DEL 05 DE MAYO DE 2020 </t>
  </si>
  <si>
    <t>El 04 de junio de 2020 se en envía el reporte de mayo  con radicado 20201020011801 al subcomité de defensa sectorial del MIN</t>
  </si>
  <si>
    <t xml:space="preserve">ORFEO RADICADO 20201020011801  DEL 04 DE JUNIO DE 2020 </t>
  </si>
  <si>
    <t>Gestión Contractual
Direccionamiento Estratégico</t>
  </si>
  <si>
    <t xml:space="preserve">Realizar segumientos mensuales al Plan Anual de Adquisiciones </t>
  </si>
  <si>
    <t>Número de segumientos mensuales al Plan Anual de Adquisiciones realizados/ Número de seguimientos planeados</t>
  </si>
  <si>
    <t>Se encuentra pendiente coordinación de fecha de la reunión para seguimiento</t>
  </si>
  <si>
    <t>Se realiza reunión de seguimiento al Plan Anual de Adquisiciones el día 13 de marzo del año en curso con corte a febrero</t>
  </si>
  <si>
    <t>Acta de reunión</t>
  </si>
  <si>
    <t>Reunión programada para el mes de Mayo</t>
  </si>
  <si>
    <t>Pendiente aprobación de la Dirección General fecha para realizar el seguimiento</t>
  </si>
  <si>
    <t>El seguimiento del primer  trimestre 2020 se realizará con corte a 31 de marzo</t>
  </si>
  <si>
    <t>Seguimiento Trimestral  realizado y publicado en la pagina web.</t>
  </si>
  <si>
    <t>El seguimiento se realizará al finalizar el trimestre.</t>
  </si>
  <si>
    <t>Seguimiento realizado, pendiente realizar publicación en pagina web</t>
  </si>
  <si>
    <t>Elaborar cronograma para promover con los supervisores la gestión para el saneamiento de los 18 comodatos</t>
  </si>
  <si>
    <t>Cronograma para promover con los supervisores la gestión para el saneamiento de los 18 comodatos Elaborado</t>
  </si>
  <si>
    <t xml:space="preserve">La OAJ esta trabajando en el  proyecto del cronograma de trabajo para tener una versión final en el mes de marzo 2020  </t>
  </si>
  <si>
    <t>No se recibió seguimiento Marzo</t>
  </si>
  <si>
    <t>Se gestiona y  programa mesa técnica para finales del mes de mayo de 2020</t>
  </si>
  <si>
    <t>Correo electrónico remitido a la OAP</t>
  </si>
  <si>
    <t>Se realizo el 18 y 24 de mayo de 2002 mesa tecnica para establecer cronograma  de trabajo</t>
  </si>
  <si>
    <t xml:space="preserve">Sealizo el 27 de mayo de 2002 mesa tecnica para establecer cronograma </t>
  </si>
  <si>
    <t>Ejecución del cronograma para promover con los supervisores la gestión para el saneamiento de los 18 comodatos</t>
  </si>
  <si>
    <t>% Ejecución del Cronograma para promover con los supervisores la gestión para el saneamiento de los 18 comodatos</t>
  </si>
  <si>
    <t>Esta acción comienza en marzo de 2020</t>
  </si>
  <si>
    <t xml:space="preserve">Se realizo el 18 y 24 de mayo de 2002 mesa tecnica para establecer cronograma </t>
  </si>
  <si>
    <t>Actualizar el Normograma en el SIG  y  pagina web trimestralmente</t>
  </si>
  <si>
    <t>Normograma actualizado/Normograma planeado a actualizar</t>
  </si>
  <si>
    <t xml:space="preserve">Se proyecta borrador (correo electrónico) en donde se solicita a todos los procesos la actualización de su normatividad </t>
  </si>
  <si>
    <t>Correo electrónico remitido a los líderes de proceso</t>
  </si>
  <si>
    <t xml:space="preserve">Se solicita a las  áreas encargadas mediante correo electronico actualizacion de normograma con plazo hasta el 18 de junio de 2020 </t>
  </si>
  <si>
    <t>Terminado el plazo el 18 de junio de 2020 para que cada área entregara la actualización del normograma, el área jurídica inicia la verificación de cada norma, apoyada por los líderes de proceso y consolida en una sola matriz, todos los cambios,  que será remitida a Planeación  en la primera semana de julio para ser publicada.</t>
  </si>
  <si>
    <t>Gestión Contractual</t>
  </si>
  <si>
    <t>Capacitar a los funcionarios que ejerceran labores de supervisión de los contratos en las diferentes etapas contractuales</t>
  </si>
  <si>
    <t>Numero de capacitaciones ejecutadas/numero de capacitaciones planeadas</t>
  </si>
  <si>
    <t>Pendiente por realizar</t>
  </si>
  <si>
    <t>Pendiente</t>
  </si>
  <si>
    <t xml:space="preserve">Pendiente </t>
  </si>
  <si>
    <t xml:space="preserve">Realizar seguimiento trimestral de la política de prevención del daño antijurídico </t>
  </si>
  <si>
    <t xml:space="preserve">Seguimiento trimestral de la política de prevención del daño antijurídico realizada/Seguimiento planeado </t>
  </si>
  <si>
    <t>El día 17 de abril de 2020 se aprueba la política de prevención del daño antijurídico 2020 - 2021 del INCI por parte de la ANDJE</t>
  </si>
  <si>
    <t>Se adjunta resolución</t>
  </si>
  <si>
    <t xml:space="preserve">El día 29 de mayo de 2020 se emite resolucion donde se adopta política de prevención del daño antijurídico 2020 - 2021 del INCI por parte de la ANDJE </t>
  </si>
  <si>
    <t xml:space="preserve">ORFEO RADICADO 20201020000553  DEL29  DE MAYO DE 2020 </t>
  </si>
  <si>
    <t>Mediante Resolución No 20201020000553 del 29 de mayo de 2020 se aprobó Política de Prevención del Daño Antijuridico 2020-2021, la cual fue socializada pro correo electrónico</t>
  </si>
  <si>
    <t>Politica en construcción</t>
  </si>
  <si>
    <t>PL: No se recibio seguimiento Abril</t>
  </si>
  <si>
    <t xml:space="preserve">La politica a la fecha se encuentra en proceso </t>
  </si>
  <si>
    <t>No se recibio seguimiento mes de Junio</t>
  </si>
  <si>
    <t>Se diseño el Plan Anticorrupción y de Atención al ciudadano</t>
  </si>
  <si>
    <t>Tarea finalizada en el reporte del mes de febrero</t>
  </si>
  <si>
    <t>El seguimiento del primer  cuatrimestre  2020 se realizará con corte abril 2020</t>
  </si>
  <si>
    <t>Seguimiento  cuatrimestral  realizado y publicado en la pagina web.</t>
  </si>
  <si>
    <t>El seguimiento se realizará una vez finalizado el siguiente cuatrimestre.</t>
  </si>
  <si>
    <t xml:space="preserve">Ejecutar un cronograma para la revisión y actualización de los documentos de los 15 procesos del  Sistema Integrado de Gestión </t>
  </si>
  <si>
    <t xml:space="preserve">Cronograma en elaboración </t>
  </si>
  <si>
    <t xml:space="preserve">Cronograma en elaboración pendiente aprobación </t>
  </si>
  <si>
    <t>Plan en aprobación para inicio de ejecución</t>
  </si>
  <si>
    <t>Cronograma en ejecución durante los meses de julio y agosto de la vigencia</t>
  </si>
  <si>
    <t>Se actualizó y ajustó el PETI, se publico en pagina web</t>
  </si>
  <si>
    <t>http://www.inci.gov.co/transparencia/61-politicas-y-lineamientos-2020  item Plan estratégico de Tecnologías de la Información y Comunicaciones 2019-2022</t>
  </si>
  <si>
    <t>Se publicó en la página web el avance de las actividades con corte a marzo de 2020</t>
  </si>
  <si>
    <t>Ámbito Arquitectura de Servicios Tecnológicos
Conjuntamente con el contratista aplicativo ORFEO y contratista APP Inci radio y biblioteca, se establecen los cornogramas de trabajo que apoyan al mejoramiento de la arquitectura de los servicios en cuanto a disponibilidad, integridad y confidencialidad. Se realiza el apoyo a Subdirección técnica de los estudios previos para la actualización del sistema de información Palabras y cuentas.
Ámbito Operación de Servicios Tecnológicos
Se está en proceso de inciar el evento púiblico para el contrato servicio de Hosting 2020.
Ámbito Soporte de los Servicios Tecnológicos
Se realiza la revisión de los ANS de los contratos asignados a la oficina de Planeación (Conectividad, Hosting, ORFEO, Aplicaciones y Sitio web), adicional se soportan todos los requerimientos  e incidencias de los diferentes sistemas de información (Atención permanente), Se realizó la primera capacitación para poder establecer e implementar una mesa de ayuda que permita el mejoramiento de los tiempos en los servicios prestados desde el proceso</t>
  </si>
  <si>
    <t>Ámbito Arquitectura de Servicios Tecnológicos
Se encuentra en el repositorio de las carpetas de los contratos y en el correo CSupanteve
Ámbito Operación de Servicios Tecnológico
Se cuenta con los estudiios previos servicio hosting en archivos de CSupanteve.
Ámbito Soporte de los Servicios Tecnológicos
Solicitudes a través de correo institucional, formatos supervisión de los contratistas, Acta de videollamada de GLPI</t>
  </si>
  <si>
    <t>Ámbito Arquitectura de Servicios Tecnológicos
Se realiza reunión virtual con un asesor del tema de MINTIC,  se socializó el modelo de Arquitectura de Información, se entiende que es sobre TOGAF, en virtud de la actualización del modelo vigente, se pospone la implementación hasta tener el nuevo modelo y dar inicio al AS-IS sobre arquitectura. 
Ámbito Operación de Servicios Tecnológicos
Se realizó de manera efectiva el acuerdo marco de contratación de HOSTING para la vigencia 2020, adicional se apoyo en la elaboración de los estudios previos de la migración del software Palabras y cuentas de la Subdirección técnica..
Ámbito Soporte de los Servicios Tecnológicos
Dentro de la estrategia de asesorias a traves de cursos virtuales de la Subidrección técnica, iniciadas en el mes de mayo, se apoya la solución de requerimientos e incidencias que surgen con los docentes, administradores de plataforma y estudiantes, de esta manera se atendieron treinta solicitudes; se continuan los soportes de orfeo y se evalua el sistema de información de Datos (www.gestión.inci.gov.co), de está manera poder revisar las mejoras e implementaciones propuestas por la Subdirección Tecnica.</t>
  </si>
  <si>
    <t>Ámbito Arquitectura de Servicios Tecnológicos
El soporte se encuentra en el correo de los participantes de la OA Planeación acerca de la reunión realizada
Ámbito Operación de Servicios Tecnológico
El soporte se encuentra en correos del csupanteve@inci.gov.co
Ámbito Soporte de los Servicios Tecnológicos
Solicitudes a través de correo institucional csupanteve@inci.gov.co</t>
  </si>
  <si>
    <t>Se relacionan las acciones en el documento Seguimiento II semestre Plan Estrategico Tecnologias Información 2020</t>
  </si>
  <si>
    <t xml:space="preserve"> Se publica el documento en la pagina web:
http://www.inci.gov.co/transparencia/61-politicas-y-lineamientos-2020</t>
  </si>
  <si>
    <t>Se elaboró el Plan de preservación digital,  se publico en pagina web</t>
  </si>
  <si>
    <t>http://www.inci.gov.co/transparencia/61-politicas-y-lineamientos-2020  item Plan de Preservación Digital 2020</t>
  </si>
  <si>
    <t>A través de la revisión del MSPI se están estableciendo las mejores practacias para la implementación del etiquetado de la información, ya que sirev como componente para la actualización de los documentos digitales</t>
  </si>
  <si>
    <t>Documento con la creación del plan de acción (Se encuentra en elaboración)</t>
  </si>
  <si>
    <t>Se continua ejecución de los dos contratos apoyo Gestión Documental, digitalización de Nominas, soporte contratista de Orfeo</t>
  </si>
  <si>
    <t>Actas de pago y seguimiento acciones de los contratos 014 Fanny Quiroga, 026 Felipe Parada y 036 Camilo Pintor</t>
  </si>
  <si>
    <t>Se relacionan las acciones en el documento Seguimiento II semestre Plan Preservación Digital  2020</t>
  </si>
  <si>
    <t>Se elaboró el  Plan de Seguridad y Privacidad de la Información,  se publico en pagina web</t>
  </si>
  <si>
    <t>http://www.inci.gov.co/transparencia/61-politicas-y-lineamientos-2020  item Plan de Seguridad y Privacidad de la Información 2020</t>
  </si>
  <si>
    <t>Se sigue actulaizando el documento borrador de la Politica de seguridad y privacidad de la información,  estan en ejecucion los contratos de WEB SAFI No. 015-2020, el nuevo contrato de CONECTIVIDAD con IFX NETWORKS No 049-2020, se prorrogó el contrato de HOSTING No. 044-2019 por abril y mayo de 2020, se dio inicio al contrtao de Streaming No. 025-2020.
Se encuentran en ejcucion los contrtaos de Camilo Pintor (SGD Orfeo), Pablo Villate (Web y Apl misional), David Bello (Biblioteca, INCI Radio, Revista y sus app), finalizó el contrato Redneet para IPv6, entregando al final información que se envió a IFX Networks (Hosting) de acuerdo a las reuniones con Microsoft Plataforma Azure.</t>
  </si>
  <si>
    <t>Documento borrador de la Politica de seguridad y privacidad de la información
Contratos de WEB SAFI No. 015-2020, CONECTIVIDAD  con IFX NETWORKS No 049-2020. HOSTING con IFX No. 044-2019 (a Mayo), contrtao Streaming No. 025-2020,  
Contrtaos de Camilo Pintor (SGD Orfeo), Pablo Villate (Web y Apl misional), David Bello (Biblioteca, INCI Radio, Revista y sus app),
Correos IPv6  casilla HCastillo</t>
  </si>
  <si>
    <t>Se encuentran en ejecucion los contratos de WEB SAFI (nomina y almacen), el nuevo contrato de CONECTIVIDAD con IFX NETWORKS, se prorrogó el contrato de HOSTING  de 2019 hasta  mayo de 2020, Streaming para la emisora INCI Radio. Soporte SGD Orfeo, soporte pag Web y aplicacion misional, soporte Biblioteca, INCI Radio, Revista y sus app.
Se realizaron ajustes de la transición de IPV4 a IPv6</t>
  </si>
  <si>
    <t>Actas de pago y seguimiento acciones Contratos de Software House No. 015-2020, IFX NETWORKS No. 049-2020 y 044-2019 (a Mayo), Streaming No. 025-2020,  036-2020 Camilo Pintor (SGD Orfeo), 037-2020 Pablo Villate (Web y Apl misional), 035-2020 David Bello (Biblioteca, INCI Radio, Revista y sus app).
Correos IPv6  casilla hcastillo@inci.gov.co</t>
  </si>
  <si>
    <t>Se relacionan las acciones en el documento Seguimiento II semestre Plan de Seguridad y Privacidad de la Información  2020</t>
  </si>
  <si>
    <t>Se elaboró el  plan de mantenimiento de tecnologías de la Información,  se publico en pagina web</t>
  </si>
  <si>
    <t>http://www.inci.gov.co/transparencia/61-politicas-y-lineamientos-2020  item Plan de Mantenimiento de Tecnologías de la información 2020</t>
  </si>
  <si>
    <t>Se enviaron las "Especificaciones Tecnicas Minimas" a todas las empresas y se recibieron las propuestas economicas de estas, los estudios Previos estan en elaboracion..</t>
  </si>
  <si>
    <t>Correos reenviados  nuevamente  desde hacastillo@inci.gov.co  a las empresas proveedoras de los servicios tecnicos el 6 y 22 de abril del 2020 y los correos respuesta enviados por  las empresas con  el diligenciamiento de las "Especificaciones Tecnicas Minimas"  con su propuesta economica del servicio. 
Archivo  con relacion de las cotizaciones recibidas por los proveedores en el mes de  abril en equipo de Hcastillo.</t>
  </si>
  <si>
    <t>Se enviaron los estudios Previos a OA Juridica:
Mantenimiento servidor y actualización sistema telefónico IP – Elastix.  Mantenimiento preventivo y correctivo por horas,  de equipos de redes WI-FI AP, Switch Core y Borde, controladoras  relacionadas, actualización, implementaciones, configuraciones de propiedad del INCI.   Adquisición de Licencias Firewall.  Servicio de mantenimiento MV y actualización SERVERCENTER . Servicio de mantenimiento y ajustes a IPv6 - Incluye permanencia en "LACNIC".  Soporte de Directorio activo. Soporte de Firewall.</t>
  </si>
  <si>
    <t xml:space="preserve">Correos electronicos desde la casilla hcastillo@inci.gov.co enviados entre el 11 y el 15 de mayo  con los documentos mencionados y un correo a la OA Juridica el 26 mayo con un archivo excel relacionando los estudios enviados. </t>
  </si>
  <si>
    <t xml:space="preserve">Se relacionan las acciones en el documento Seguimiento II semestre Plan de mantenimiento de tecnologías de la Información </t>
  </si>
  <si>
    <t>Se publica el documento en la pagina web:
http://www.inci.gov.co/transparencia/61-politicas-y-lineamientos-2020</t>
  </si>
  <si>
    <t xml:space="preserve">Elaborar el Modelo de Seguridad y Privacidad de la Información </t>
  </si>
  <si>
    <t xml:space="preserve">Se da inicio a la fase de diágnostico del MSPI que cuenta actualmente la entidad y se análizan los componentes para crear la primera versión del plan de acción que permita el mejoramiento del modelo. </t>
  </si>
  <si>
    <t>Documento  inicial con la creación del plan de acción</t>
  </si>
  <si>
    <t>Fase de diágnostico del MSPI junto con los componentes</t>
  </si>
  <si>
    <t>Se revisa el diágnostico del MSPI junto con los componentes</t>
  </si>
  <si>
    <t>Documento con la revisión inicial en equipo computo CSupanteve</t>
  </si>
  <si>
    <t xml:space="preserve">Se elaboró entre 25 y 27 febrero y se envió el informe D.A. el 28 febrero a Control Interno </t>
  </si>
  <si>
    <t>Enviado Correo electronico 28/02/2020 2:07 pm</t>
  </si>
  <si>
    <t>Se elaboró el  Plan de tratamiento de Riesgos de seguridad y privacidad de la información elaborado,  se publico en pagina web</t>
  </si>
  <si>
    <t>http://www.inci.gov.co/transparencia/61-politicas-y-lineamientos-2020  item Plan de Tratamiento de Riesgos de Seguridad y Privacidad de la información 2020</t>
  </si>
  <si>
    <t>Se realizará seguimiento en el mes de abril, conjuntamente con el de riesgos y plan anticorrupción</t>
  </si>
  <si>
    <t xml:space="preserve">Se diligencio archivo "Seguimiento I Cuatrimestre Plan Tratamiento de Riesgos de Seguridad y rivacidad de la Información" </t>
  </si>
  <si>
    <t>Se envia arcchivo con documento  para publicar en la pagina WEB INCI 
http://www.inci.gov.co/transparencia/61-politicas-y-lineamientos-2020</t>
  </si>
  <si>
    <t xml:space="preserve">Se cuenta con propuesta de riesgos de gestión del proceso Informatica y Tecnologia </t>
  </si>
  <si>
    <t>Se envia correo el 26 de mayo desde la casilla srivera@inci.gov.co con la propuesta del mapa de riesgos</t>
  </si>
  <si>
    <t>Se cuenta con el Mapa de Riesgos del Proceso Informatica y Tecnologia actualizado</t>
  </si>
  <si>
    <t>Se encuentra en revisión la PSPI, se evidencia dos documentos con ajustes directos y otro con revisión de aspectos generales</t>
  </si>
  <si>
    <t>Propuesta Modificación PSPI</t>
  </si>
  <si>
    <t>Se envio a la Jefatura de  Planeacion  las actualizaciones y modificaciones propuestas  a  "Politica de seguridad y privacidad de la información"  y  del documento Propuesta de trabajo para el año 2020.</t>
  </si>
  <si>
    <t>Correo enviado a OAP el 1 de abril de 2020.</t>
  </si>
  <si>
    <t>Se realizan modificaciones a la propuesta de la Politica de seguridad y privacidad de la información, se revisa la incidencia de la actual coyuntura de emergencia para observar la inclusión de algunos apartes.</t>
  </si>
  <si>
    <t>Se encuentran en el equipo de computo Jefe OA Planeación.</t>
  </si>
  <si>
    <r>
      <t xml:space="preserve">Se encuentran en el equipo de computo Jefe OA Planeación.
</t>
    </r>
    <r>
      <rPr>
        <sz val="12"/>
        <color rgb="FFFF0000"/>
        <rFont val="Arial"/>
        <family val="2"/>
      </rPr>
      <t xml:space="preserve">
PL: }EL Proceso reporta avance del 70%, el avance del indicador esta registrado en producto de la Politica por lo que en este consolidado se mantiene en cero.
</t>
    </r>
    <r>
      <rPr>
        <sz val="12"/>
        <color theme="1"/>
        <rFont val="Arial"/>
        <family val="2"/>
      </rPr>
      <t xml:space="preserve">
</t>
    </r>
  </si>
  <si>
    <t xml:space="preserve">Realizar conciliaciones de las cuentas de incapacidades con el proceso de gestión Humana </t>
  </si>
  <si>
    <t>Inicia en marzo</t>
  </si>
  <si>
    <t>Se realizo reunion con el area de Gestion humna y se llegaron a acuerdos.
Se inicio por parte del area financiera con las EPS para poder obtener usuario de consulta del pago de lincapacidades</t>
  </si>
  <si>
    <t>Se realizo reuníon virtual entre el área de gestión humana y financiera para exponer la información preliminar y dar inicio al plan de trabajo el 30 de abril de 2020</t>
  </si>
  <si>
    <t>Se enviaron correos recordando la gestión que se encuentra pendiente por realizar por parte del Grupo de Desarrollo Humana en base a los informes enviados en el mes de abril por parte del Grupo de Administrativa y Financiaera.</t>
  </si>
  <si>
    <t>PL:  No se recibio evidenci de la conciliación no se otorga avance.</t>
  </si>
  <si>
    <t>Se realizaron informes de depuración de incapacidades por parte del área financiera para presentación en reunión al equipo de nomina,.
Se realizo gestión de solicitudes vía correo electrónico.</t>
  </si>
  <si>
    <t>PL: Verificar  las evidencias de la conciliación.</t>
  </si>
  <si>
    <t xml:space="preserve">Elaborar el Plan de Austeridad </t>
  </si>
  <si>
    <t>Plan de Austeridad realizado</t>
  </si>
  <si>
    <t>Ya se elaboro y se publico en la pagina web del INCI</t>
  </si>
  <si>
    <t>Implementar y realizar seguimiento trimestral  del Plan de Austeridad</t>
  </si>
  <si>
    <t>El 31 de marzo se termina el primer trimestre para realizar seguimiento</t>
  </si>
  <si>
    <t>Plan de Austeridad con seguimiento realizado Primer Trimestre</t>
  </si>
  <si>
    <t>Próximo seguimiento despues del 30 de junio.</t>
  </si>
  <si>
    <t>Plan de Austeridad con seguimiento realizado Segundo Trimestre</t>
  </si>
  <si>
    <t>Plan de Austeridad y Gestión Ambiental segundo trimestre</t>
  </si>
  <si>
    <t xml:space="preserve">Elaborar el cronograma de Inventarios </t>
  </si>
  <si>
    <t>Cronograma de inventarios realizado</t>
  </si>
  <si>
    <t xml:space="preserve">Ya se elaboro </t>
  </si>
  <si>
    <t>Se adjunta cronograma de inventarios</t>
  </si>
  <si>
    <t xml:space="preserve">Implementar y realizar seguimiento trimestral  del cronograma de Inventarios </t>
  </si>
  <si>
    <t>Cronograma de Inventarios con seguimiento realizado, se adicionan nuevas fechas para inventarios institucionales</t>
  </si>
  <si>
    <t>Seguimiento Cronograma de inventarios marzo</t>
  </si>
  <si>
    <t>Próximo seguimiento despues del 30 de junio.
Sin embargo al estar realizando teletrabajo no ha sido posible realizar los inventarios programdos, se retomaran al volver al trabajo presencial</t>
  </si>
  <si>
    <t>Cronograma de Inventarios con seguimiento realizado, 
Debido al trabajo en casa en el segundo trimestre del 2020 solo se realizaron 5 inventarios en el mes de junio una vez fue retomado el trabajo presencial por parte del equipo de inventarios.
Se reconsidera la adicionan nuevas fechas para inventarios institucionales, teniendo en cuenta la situación de emergencia sanitaria actual y el trabajo en casa que se esta realizando.</t>
  </si>
  <si>
    <t>Seguimiento Cronograma de inventarios segundo trimestre
Se recibe cuadro en excel del seguimiento a la ejecución del cronograma.</t>
  </si>
  <si>
    <t>Elaborar y publicar trimestralmente el Informe de Ejecución presupuestal</t>
  </si>
  <si>
    <t>Número de informes trimestrales de Ejecución presupuestal  publicados</t>
  </si>
  <si>
    <t xml:space="preserve">Seguimiento  Ejecución Presupuestal de Gastos Primes Trimestre y Ejecución Presupuestal de Ingresos Primer Tirmestre
</t>
  </si>
  <si>
    <t>http://inci.gov.co/transparencia/52-ejecucion-presupuestal-historica-anual-2020</t>
  </si>
  <si>
    <t>Seguimiento  Ejecución Presupuestal de Gastos Primes Trimestre y Ejecución Presupuestal de Ingresos Primer Tirmestre</t>
  </si>
  <si>
    <t>EJECUCION PRESUPUESTAL DE GASTOS SEGUNDO TRIMESTRE 2020</t>
  </si>
  <si>
    <t>% EJECUCIÓN  PAA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</si>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</sst>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0.0%"/>
  </numFmts>
  <fonts count="30"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color theme="1"/>
      <name val="Arial"/>
      <family val="2"/>
    </font>
    <font>
      <b/>
      <sz val="12"/>
      <name val="Arial"/>
      <family val="2"/>
    </font>
    <font>
      <sz val="11"/>
      <color indexed="8"/>
      <name val="Calibri"/>
      <family val="2"/>
      <scheme val="minor"/>
    </font>
    <font>
      <sz val="12"/>
      <color indexed="8"/>
      <name val="Arial"/>
      <family val="2"/>
    </font>
    <font>
      <b/>
      <sz val="12"/>
      <color indexed="8"/>
      <name val="Arial"/>
      <family val="2"/>
    </font>
    <font>
      <sz val="12"/>
      <color theme="0"/>
      <name val="Arial"/>
      <family val="2"/>
    </font>
    <font>
      <b/>
      <sz val="12"/>
      <color rgb="FFFFFFFF"/>
      <name val="Arial"/>
      <family val="2"/>
    </font>
    <font>
      <b/>
      <sz val="12"/>
      <color rgb="FF000000"/>
      <name val="Arial"/>
      <family val="2"/>
    </font>
    <font>
      <sz val="14"/>
      <color theme="0"/>
      <name val="Arial"/>
      <family val="2"/>
    </font>
    <font>
      <b/>
      <sz val="12"/>
      <color theme="0"/>
      <name val="Arial"/>
      <family val="2"/>
    </font>
    <font>
      <b/>
      <sz val="12"/>
      <color rgb="FFFF0000"/>
      <name val="Arial"/>
      <family val="2"/>
    </font>
    <font>
      <u/>
      <sz val="11"/>
      <color theme="10"/>
      <name val="Calibri"/>
      <family val="2"/>
      <scheme val="minor"/>
    </font>
    <font>
      <b/>
      <sz val="14"/>
      <color theme="0"/>
      <name val="Arial"/>
      <family val="2"/>
    </font>
    <font>
      <sz val="11"/>
      <name val="Calibri"/>
      <family val="2"/>
      <scheme val="minor"/>
    </font>
  </fonts>
  <fills count="37">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
      <patternFill patternType="solid">
        <fgColor theme="4" tint="-0.499984740745262"/>
        <bgColor indexed="64"/>
      </patternFill>
    </fill>
    <fill>
      <patternFill patternType="solid">
        <fgColor rgb="FF31849B"/>
        <bgColor indexed="64"/>
      </patternFill>
    </fill>
    <fill>
      <patternFill patternType="solid">
        <fgColor rgb="FF92D050"/>
        <bgColor indexed="64"/>
      </patternFill>
    </fill>
    <fill>
      <patternFill patternType="solid">
        <fgColor rgb="FF002060"/>
        <bgColor indexed="64"/>
      </patternFill>
    </fill>
    <fill>
      <patternFill patternType="solid">
        <fgColor theme="6" tint="0.79998168889431442"/>
        <bgColor rgb="FFFDE9D9"/>
      </patternFill>
    </fill>
    <fill>
      <patternFill patternType="solid">
        <fgColor theme="5" tint="0.39997558519241921"/>
        <bgColor rgb="FFFDE9D9"/>
      </patternFill>
    </fill>
    <fill>
      <patternFill patternType="solid">
        <fgColor theme="3"/>
        <bgColor indexed="64"/>
      </patternFill>
    </fill>
    <fill>
      <patternFill patternType="solid">
        <fgColor theme="8" tint="0.79998168889431442"/>
        <bgColor rgb="FFFDE9D9"/>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s>
  <cellStyleXfs count="16">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5"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8" fillId="0" borderId="0"/>
    <xf numFmtId="0" fontId="1" fillId="0" borderId="0"/>
    <xf numFmtId="9" fontId="5"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27" fillId="0" borderId="0" applyNumberFormat="0" applyFill="0" applyBorder="0" applyAlignment="0" applyProtection="0"/>
  </cellStyleXfs>
  <cellXfs count="834">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9" fontId="4" fillId="0" borderId="1" xfId="8" applyFont="1" applyBorder="1" applyAlignment="1">
      <alignment horizontal="center" vertical="center"/>
    </xf>
    <xf numFmtId="0" fontId="7" fillId="0" borderId="0" xfId="11" applyFont="1" applyAlignment="1">
      <alignment wrapText="1"/>
    </xf>
    <xf numFmtId="0" fontId="4" fillId="0" borderId="1" xfId="10" applyFont="1" applyBorder="1" applyAlignment="1">
      <alignment horizontal="justify" vertical="center" wrapText="1"/>
    </xf>
    <xf numFmtId="0" fontId="4" fillId="0" borderId="1" xfId="10" applyFont="1" applyBorder="1" applyAlignment="1">
      <alignment horizontal="center" vertical="center" wrapText="1"/>
    </xf>
    <xf numFmtId="0" fontId="4" fillId="16" borderId="1" xfId="10" applyFont="1" applyFill="1" applyBorder="1" applyAlignment="1">
      <alignment horizontal="center" vertical="center" wrapText="1"/>
    </xf>
    <xf numFmtId="1" fontId="7" fillId="0" borderId="1" xfId="11" applyNumberFormat="1" applyFont="1" applyBorder="1" applyAlignment="1">
      <alignment horizontal="center" vertical="center"/>
    </xf>
    <xf numFmtId="1" fontId="7" fillId="5" borderId="1" xfId="11" applyNumberFormat="1" applyFont="1" applyFill="1" applyBorder="1" applyAlignment="1">
      <alignment horizontal="center" vertical="center"/>
    </xf>
    <xf numFmtId="0" fontId="4" fillId="0" borderId="1" xfId="11" applyFont="1" applyBorder="1" applyAlignment="1">
      <alignment horizontal="left" vertical="center" wrapText="1"/>
    </xf>
    <xf numFmtId="0" fontId="4" fillId="0" borderId="0" xfId="11" applyFont="1" applyAlignment="1">
      <alignment horizontal="left" vertical="center" wrapText="1"/>
    </xf>
    <xf numFmtId="3" fontId="4" fillId="16" borderId="1" xfId="10" applyNumberFormat="1" applyFont="1" applyFill="1" applyBorder="1" applyAlignment="1">
      <alignment horizontal="center" vertical="center" wrapText="1"/>
    </xf>
    <xf numFmtId="3" fontId="4" fillId="0" borderId="1" xfId="10" applyNumberFormat="1" applyFont="1" applyBorder="1" applyAlignment="1">
      <alignment horizontal="center" vertical="center" wrapText="1"/>
    </xf>
    <xf numFmtId="3" fontId="7" fillId="0" borderId="1" xfId="11" applyNumberFormat="1" applyFont="1" applyBorder="1" applyAlignment="1">
      <alignment horizontal="center" vertical="center"/>
    </xf>
    <xf numFmtId="3" fontId="7" fillId="5" borderId="1" xfId="11" applyNumberFormat="1" applyFont="1" applyFill="1" applyBorder="1" applyAlignment="1">
      <alignment horizontal="center" vertical="center"/>
    </xf>
    <xf numFmtId="0" fontId="7" fillId="0" borderId="1" xfId="11" applyFont="1" applyBorder="1" applyAlignment="1">
      <alignment horizontal="center" vertical="center"/>
    </xf>
    <xf numFmtId="3" fontId="7" fillId="15" borderId="1" xfId="11" applyNumberFormat="1" applyFont="1" applyFill="1" applyBorder="1" applyAlignment="1">
      <alignment horizontal="center" vertical="center"/>
    </xf>
    <xf numFmtId="3" fontId="7" fillId="0" borderId="33" xfId="11" applyNumberFormat="1" applyFont="1" applyBorder="1" applyAlignment="1">
      <alignment horizontal="center" vertical="center"/>
    </xf>
    <xf numFmtId="0" fontId="4" fillId="2" borderId="1" xfId="10" applyFont="1" applyFill="1" applyBorder="1" applyAlignment="1">
      <alignment horizontal="center" vertical="center" wrapText="1"/>
    </xf>
    <xf numFmtId="9" fontId="4" fillId="0" borderId="1" xfId="13" applyFont="1" applyBorder="1" applyAlignment="1">
      <alignment horizontal="center" vertical="center" wrapText="1"/>
    </xf>
    <xf numFmtId="9" fontId="7" fillId="0" borderId="1" xfId="13" applyFont="1" applyBorder="1" applyAlignment="1">
      <alignment horizontal="center" vertical="center"/>
    </xf>
    <xf numFmtId="9" fontId="7" fillId="0" borderId="1" xfId="13" applyFont="1" applyFill="1" applyBorder="1" applyAlignment="1">
      <alignment horizontal="center" vertical="center"/>
    </xf>
    <xf numFmtId="9" fontId="7" fillId="15" borderId="1" xfId="13" applyFont="1" applyFill="1" applyBorder="1" applyAlignment="1">
      <alignment horizontal="center" vertical="center"/>
    </xf>
    <xf numFmtId="9" fontId="7" fillId="0" borderId="33" xfId="13" applyFont="1" applyBorder="1" applyAlignment="1">
      <alignment horizontal="center" vertical="center"/>
    </xf>
    <xf numFmtId="9" fontId="4" fillId="0" borderId="1" xfId="10" applyNumberFormat="1" applyFont="1" applyBorder="1" applyAlignment="1">
      <alignment horizontal="center" vertical="center" wrapText="1"/>
    </xf>
    <xf numFmtId="9" fontId="17" fillId="0" borderId="1" xfId="13" applyFont="1" applyBorder="1" applyAlignment="1">
      <alignment horizontal="center" vertical="center" wrapText="1"/>
    </xf>
    <xf numFmtId="0" fontId="4" fillId="25" borderId="1" xfId="10" applyFont="1" applyFill="1" applyBorder="1" applyAlignment="1">
      <alignment horizontal="center" vertical="center" wrapText="1"/>
    </xf>
    <xf numFmtId="0" fontId="17" fillId="0" borderId="0" xfId="10" applyFont="1" applyAlignment="1">
      <alignment horizontal="justify" vertical="center" wrapText="1"/>
    </xf>
    <xf numFmtId="0" fontId="4" fillId="0" borderId="0" xfId="10" applyFont="1" applyAlignment="1">
      <alignment horizontal="justify" vertical="center" wrapText="1"/>
    </xf>
    <xf numFmtId="0" fontId="4" fillId="0" borderId="0" xfId="10" applyFont="1" applyAlignment="1">
      <alignment horizontal="center" vertical="center" wrapText="1"/>
    </xf>
    <xf numFmtId="9" fontId="4" fillId="0" borderId="0" xfId="13" applyFont="1" applyFill="1" applyBorder="1" applyAlignment="1">
      <alignment horizontal="center" vertical="center" wrapText="1"/>
    </xf>
    <xf numFmtId="9" fontId="7" fillId="0" borderId="0" xfId="13" applyFont="1" applyFill="1" applyBorder="1" applyAlignment="1">
      <alignment horizontal="center" vertical="center"/>
    </xf>
    <xf numFmtId="0" fontId="4" fillId="18" borderId="1" xfId="10" applyFont="1" applyFill="1" applyBorder="1" applyAlignment="1">
      <alignment horizontal="justify" vertical="center" wrapText="1"/>
    </xf>
    <xf numFmtId="3" fontId="19" fillId="25" borderId="1" xfId="10" applyNumberFormat="1" applyFont="1" applyFill="1" applyBorder="1" applyAlignment="1">
      <alignment horizontal="center" vertical="center"/>
    </xf>
    <xf numFmtId="3" fontId="15" fillId="25" borderId="1" xfId="10" applyNumberFormat="1" applyFont="1" applyFill="1" applyBorder="1" applyAlignment="1">
      <alignment horizontal="center" vertical="center"/>
    </xf>
    <xf numFmtId="3" fontId="19" fillId="0" borderId="1" xfId="10" applyNumberFormat="1" applyFont="1" applyBorder="1" applyAlignment="1">
      <alignment horizontal="center" vertical="center"/>
    </xf>
    <xf numFmtId="3" fontId="15" fillId="0" borderId="1" xfId="10" applyNumberFormat="1" applyFont="1" applyBorder="1" applyAlignment="1">
      <alignment horizontal="center" vertical="center"/>
    </xf>
    <xf numFmtId="3" fontId="20" fillId="25" borderId="1" xfId="10" applyNumberFormat="1" applyFont="1" applyFill="1" applyBorder="1" applyAlignment="1">
      <alignment horizontal="center" vertical="center"/>
    </xf>
    <xf numFmtId="1" fontId="4" fillId="18" borderId="1" xfId="10" applyNumberFormat="1" applyFont="1" applyFill="1" applyBorder="1" applyAlignment="1">
      <alignment horizontal="justify" vertical="center" wrapText="1"/>
    </xf>
    <xf numFmtId="3" fontId="19" fillId="0" borderId="1" xfId="10" applyNumberFormat="1" applyFont="1" applyBorder="1" applyAlignment="1">
      <alignment horizontal="center"/>
    </xf>
    <xf numFmtId="0" fontId="19" fillId="0" borderId="0" xfId="10" applyFont="1"/>
    <xf numFmtId="0" fontId="19" fillId="0" borderId="0" xfId="10" applyFont="1" applyAlignment="1">
      <alignment horizontal="center"/>
    </xf>
    <xf numFmtId="1" fontId="4" fillId="0" borderId="1" xfId="10" applyNumberFormat="1" applyFont="1" applyBorder="1" applyAlignment="1">
      <alignment horizontal="center" vertical="center" wrapText="1"/>
    </xf>
    <xf numFmtId="1" fontId="4" fillId="0" borderId="1" xfId="13" applyNumberFormat="1" applyFont="1" applyFill="1" applyBorder="1" applyAlignment="1">
      <alignment horizontal="center" vertical="center" wrapText="1"/>
    </xf>
    <xf numFmtId="1" fontId="7" fillId="0" borderId="1" xfId="10" applyNumberFormat="1" applyFont="1" applyBorder="1" applyAlignment="1">
      <alignment horizontal="center" vertical="center" wrapText="1"/>
    </xf>
    <xf numFmtId="9" fontId="21" fillId="29" borderId="36" xfId="11" applyNumberFormat="1" applyFont="1" applyFill="1" applyBorder="1" applyAlignment="1">
      <alignment horizontal="center" vertical="center" wrapText="1"/>
    </xf>
    <xf numFmtId="9" fontId="21" fillId="29" borderId="37" xfId="11" applyNumberFormat="1" applyFont="1" applyFill="1" applyBorder="1" applyAlignment="1">
      <alignment horizontal="center" vertical="center" wrapText="1"/>
    </xf>
    <xf numFmtId="9" fontId="21" fillId="29" borderId="0" xfId="11" applyNumberFormat="1" applyFont="1" applyFill="1" applyAlignment="1">
      <alignment horizontal="center" vertical="center" wrapText="1"/>
    </xf>
    <xf numFmtId="9" fontId="7" fillId="0" borderId="23" xfId="12" applyFont="1" applyBorder="1" applyAlignment="1">
      <alignment horizontal="center" vertical="center"/>
    </xf>
    <xf numFmtId="9" fontId="7" fillId="0" borderId="25" xfId="12" applyFont="1" applyBorder="1" applyAlignment="1">
      <alignment horizontal="center" vertical="center"/>
    </xf>
    <xf numFmtId="9" fontId="7" fillId="0" borderId="0" xfId="12" applyFont="1" applyBorder="1" applyAlignment="1">
      <alignment horizontal="center" vertical="center"/>
    </xf>
    <xf numFmtId="0" fontId="22" fillId="30" borderId="6" xfId="10" applyFont="1" applyFill="1" applyBorder="1" applyAlignment="1">
      <alignment horizontal="center" vertical="center" wrapText="1"/>
    </xf>
    <xf numFmtId="0" fontId="17" fillId="15" borderId="6" xfId="10" applyFont="1" applyFill="1" applyBorder="1" applyAlignment="1">
      <alignment horizontal="center" vertical="center" wrapText="1"/>
    </xf>
    <xf numFmtId="0" fontId="23" fillId="15" borderId="1" xfId="11" applyFont="1" applyFill="1" applyBorder="1" applyAlignment="1">
      <alignment horizontal="center" vertical="center" wrapText="1"/>
    </xf>
    <xf numFmtId="0" fontId="22" fillId="30" borderId="34" xfId="10" applyFont="1" applyFill="1" applyBorder="1" applyAlignment="1">
      <alignment horizontal="center" vertical="center" wrapText="1"/>
    </xf>
    <xf numFmtId="1" fontId="19" fillId="0" borderId="0" xfId="10" applyNumberFormat="1" applyFont="1" applyAlignment="1">
      <alignment horizontal="center" vertical="center"/>
    </xf>
    <xf numFmtId="1" fontId="20" fillId="0" borderId="0" xfId="14" applyNumberFormat="1" applyFont="1" applyFill="1" applyAlignment="1">
      <alignment horizontal="center" vertical="center"/>
    </xf>
    <xf numFmtId="0" fontId="19" fillId="0" borderId="0" xfId="10" applyFont="1" applyAlignment="1">
      <alignment horizontal="center" vertical="center"/>
    </xf>
    <xf numFmtId="9" fontId="19" fillId="0" borderId="0" xfId="13" applyFont="1" applyFill="1" applyAlignment="1">
      <alignment horizontal="center" vertical="center"/>
    </xf>
    <xf numFmtId="9" fontId="21" fillId="29" borderId="38" xfId="11" applyNumberFormat="1" applyFont="1" applyFill="1" applyBorder="1" applyAlignment="1">
      <alignment horizontal="center" vertical="center" wrapText="1"/>
    </xf>
    <xf numFmtId="0" fontId="20" fillId="0" borderId="0" xfId="10" applyFont="1" applyAlignment="1">
      <alignment horizontal="center" vertical="center"/>
    </xf>
    <xf numFmtId="1" fontId="19" fillId="0" borderId="0" xfId="10" applyNumberFormat="1" applyFont="1"/>
    <xf numFmtId="9" fontId="21" fillId="0" borderId="0" xfId="11" applyNumberFormat="1" applyFont="1" applyAlignment="1">
      <alignment horizontal="center" vertical="center" wrapText="1"/>
    </xf>
    <xf numFmtId="9" fontId="7" fillId="0" borderId="32" xfId="12" applyFont="1" applyBorder="1" applyAlignment="1">
      <alignment horizontal="center" vertical="center"/>
    </xf>
    <xf numFmtId="9" fontId="7" fillId="0" borderId="39" xfId="12" applyFont="1" applyBorder="1" applyAlignment="1">
      <alignment horizontal="center" vertical="center"/>
    </xf>
    <xf numFmtId="3" fontId="7" fillId="0" borderId="0" xfId="11" applyNumberFormat="1" applyFont="1" applyBorder="1" applyAlignment="1">
      <alignment horizontal="center" vertical="center"/>
    </xf>
    <xf numFmtId="0" fontId="19" fillId="0" borderId="0" xfId="10" applyFont="1" applyFill="1" applyAlignment="1">
      <alignment horizontal="center" vertical="center"/>
    </xf>
    <xf numFmtId="0" fontId="4" fillId="0" borderId="0" xfId="10" applyFont="1" applyFill="1" applyBorder="1" applyAlignment="1">
      <alignment horizontal="justify" vertical="center" wrapText="1"/>
    </xf>
    <xf numFmtId="1" fontId="17" fillId="0" borderId="0" xfId="10" applyNumberFormat="1" applyFont="1" applyFill="1" applyBorder="1" applyAlignment="1">
      <alignment horizontal="center" wrapText="1"/>
    </xf>
    <xf numFmtId="3" fontId="7" fillId="0" borderId="0" xfId="11" applyNumberFormat="1" applyFont="1" applyFill="1" applyBorder="1" applyAlignment="1">
      <alignment horizontal="center" vertical="center"/>
    </xf>
    <xf numFmtId="3" fontId="16" fillId="0" borderId="0" xfId="11" applyNumberFormat="1" applyFont="1" applyFill="1" applyBorder="1" applyAlignment="1">
      <alignment horizontal="center" vertical="center"/>
    </xf>
    <xf numFmtId="0" fontId="4" fillId="0" borderId="0" xfId="11" applyFont="1" applyFill="1" applyBorder="1" applyAlignment="1">
      <alignment horizontal="left" vertical="center" wrapText="1"/>
    </xf>
    <xf numFmtId="0" fontId="19" fillId="0" borderId="0" xfId="10" applyFont="1" applyFill="1"/>
    <xf numFmtId="0" fontId="4" fillId="0" borderId="0" xfId="10" applyFont="1" applyFill="1" applyBorder="1" applyAlignment="1">
      <alignment horizontal="center" vertical="center" wrapText="1"/>
    </xf>
    <xf numFmtId="3" fontId="4" fillId="0" borderId="0" xfId="10" applyNumberFormat="1" applyFont="1" applyFill="1" applyBorder="1" applyAlignment="1">
      <alignment horizontal="center" vertical="center" wrapText="1"/>
    </xf>
    <xf numFmtId="0" fontId="22" fillId="30" borderId="1" xfId="10" applyFont="1" applyFill="1" applyBorder="1" applyAlignment="1">
      <alignment horizontal="center" vertical="center" wrapText="1"/>
    </xf>
    <xf numFmtId="0" fontId="19" fillId="0" borderId="1" xfId="10" applyFont="1" applyBorder="1" applyAlignment="1">
      <alignment horizontal="center" vertical="center"/>
    </xf>
    <xf numFmtId="0" fontId="22" fillId="30" borderId="18" xfId="10" applyFont="1" applyFill="1" applyBorder="1" applyAlignment="1">
      <alignment horizontal="center" vertical="center" wrapText="1"/>
    </xf>
    <xf numFmtId="0" fontId="4" fillId="0" borderId="5" xfId="10" applyFont="1" applyBorder="1" applyAlignment="1">
      <alignment horizontal="justify" vertical="center" wrapText="1"/>
    </xf>
    <xf numFmtId="0" fontId="4" fillId="18" borderId="1" xfId="10" applyFont="1" applyFill="1" applyBorder="1" applyAlignment="1">
      <alignment horizontal="center" vertical="center" wrapText="1"/>
    </xf>
    <xf numFmtId="1" fontId="4" fillId="0" borderId="1" xfId="10" applyNumberFormat="1" applyFont="1" applyBorder="1" applyAlignment="1">
      <alignment horizontal="center" vertical="center"/>
    </xf>
    <xf numFmtId="1" fontId="15" fillId="0" borderId="1" xfId="10" applyNumberFormat="1" applyFont="1" applyBorder="1" applyAlignment="1">
      <alignment horizontal="center" vertical="center"/>
    </xf>
    <xf numFmtId="1" fontId="4" fillId="25" borderId="1" xfId="10" applyNumberFormat="1" applyFont="1" applyFill="1" applyBorder="1" applyAlignment="1">
      <alignment horizontal="center" vertical="center"/>
    </xf>
    <xf numFmtId="1" fontId="15" fillId="25" borderId="1" xfId="10" applyNumberFormat="1" applyFont="1" applyFill="1" applyBorder="1" applyAlignment="1">
      <alignment horizontal="center" vertical="center"/>
    </xf>
    <xf numFmtId="0" fontId="7" fillId="18" borderId="1" xfId="10" applyFont="1" applyFill="1" applyBorder="1" applyAlignment="1">
      <alignment horizontal="center" vertical="center" wrapText="1"/>
    </xf>
    <xf numFmtId="0" fontId="7" fillId="0" borderId="1" xfId="10" applyFont="1" applyBorder="1" applyAlignment="1">
      <alignment horizontal="center" vertical="center"/>
    </xf>
    <xf numFmtId="0" fontId="4" fillId="0" borderId="1" xfId="10" applyFont="1" applyBorder="1" applyAlignment="1">
      <alignment horizontal="center" vertical="center"/>
    </xf>
    <xf numFmtId="1" fontId="19" fillId="0" borderId="1" xfId="10" applyNumberFormat="1" applyFont="1" applyBorder="1" applyAlignment="1">
      <alignment horizontal="center" vertical="center"/>
    </xf>
    <xf numFmtId="1" fontId="17" fillId="7" borderId="1" xfId="10" applyNumberFormat="1" applyFont="1" applyFill="1" applyBorder="1" applyAlignment="1">
      <alignment horizontal="center" vertical="center" wrapText="1"/>
    </xf>
    <xf numFmtId="1" fontId="4" fillId="18" borderId="1" xfId="10" applyNumberFormat="1" applyFont="1" applyFill="1" applyBorder="1" applyAlignment="1">
      <alignment horizontal="center" vertical="center" wrapText="1"/>
    </xf>
    <xf numFmtId="1" fontId="7" fillId="18" borderId="1" xfId="10" applyNumberFormat="1" applyFont="1" applyFill="1" applyBorder="1" applyAlignment="1">
      <alignment horizontal="center" vertical="center" wrapText="1"/>
    </xf>
    <xf numFmtId="0" fontId="4" fillId="18" borderId="2" xfId="10" applyFont="1" applyFill="1" applyBorder="1" applyAlignment="1">
      <alignment horizontal="justify" vertical="center" wrapText="1"/>
    </xf>
    <xf numFmtId="3" fontId="4" fillId="0" borderId="2" xfId="10" applyNumberFormat="1" applyFont="1" applyBorder="1" applyAlignment="1">
      <alignment horizontal="center" vertical="center" wrapText="1"/>
    </xf>
    <xf numFmtId="3" fontId="19" fillId="0" borderId="2" xfId="13" applyNumberFormat="1" applyFont="1" applyBorder="1" applyAlignment="1">
      <alignment horizontal="center" vertical="center"/>
    </xf>
    <xf numFmtId="3" fontId="15" fillId="0" borderId="2" xfId="13" applyNumberFormat="1" applyFont="1" applyBorder="1" applyAlignment="1">
      <alignment horizontal="center" vertical="center"/>
    </xf>
    <xf numFmtId="3" fontId="7" fillId="0" borderId="1" xfId="11" applyNumberFormat="1" applyFont="1" applyFill="1" applyBorder="1" applyAlignment="1">
      <alignment horizontal="center" vertical="center"/>
    </xf>
    <xf numFmtId="1" fontId="17" fillId="11" borderId="1" xfId="10" applyNumberFormat="1" applyFont="1" applyFill="1" applyBorder="1" applyAlignment="1">
      <alignment horizontal="center" vertical="center" wrapText="1"/>
    </xf>
    <xf numFmtId="9" fontId="19" fillId="0" borderId="1" xfId="8" applyFont="1" applyBorder="1" applyAlignment="1">
      <alignment horizontal="center" vertical="center"/>
    </xf>
    <xf numFmtId="9" fontId="19" fillId="0" borderId="2" xfId="8" applyFont="1" applyBorder="1" applyAlignment="1">
      <alignment horizontal="center" vertical="center"/>
    </xf>
    <xf numFmtId="3" fontId="17" fillId="7" borderId="1" xfId="10" applyNumberFormat="1" applyFont="1" applyFill="1" applyBorder="1" applyAlignment="1">
      <alignment horizontal="center" vertical="center" wrapText="1"/>
    </xf>
    <xf numFmtId="3" fontId="16" fillId="0" borderId="0" xfId="11" applyNumberFormat="1" applyFont="1" applyBorder="1" applyAlignment="1">
      <alignment horizontal="center" vertical="center"/>
    </xf>
    <xf numFmtId="0" fontId="20" fillId="0" borderId="0" xfId="10" applyFont="1"/>
    <xf numFmtId="0" fontId="17" fillId="31" borderId="1" xfId="10" applyFont="1" applyFill="1" applyBorder="1" applyAlignment="1">
      <alignment horizontal="center" vertical="center" wrapText="1"/>
    </xf>
    <xf numFmtId="0" fontId="19" fillId="0" borderId="1" xfId="10" applyFont="1" applyBorder="1"/>
    <xf numFmtId="1" fontId="19" fillId="0" borderId="1" xfId="10" applyNumberFormat="1" applyFont="1" applyBorder="1"/>
    <xf numFmtId="3" fontId="19" fillId="0" borderId="1" xfId="10" applyNumberFormat="1" applyFont="1" applyBorder="1"/>
    <xf numFmtId="9" fontId="19" fillId="0" borderId="1" xfId="10" applyNumberFormat="1" applyFont="1" applyBorder="1" applyAlignment="1">
      <alignment horizontal="center" vertical="center"/>
    </xf>
    <xf numFmtId="10" fontId="19" fillId="0" borderId="1" xfId="10" applyNumberFormat="1" applyFont="1" applyBorder="1" applyAlignment="1">
      <alignment horizontal="center" vertical="center"/>
    </xf>
    <xf numFmtId="0" fontId="4" fillId="0" borderId="1" xfId="10" applyFont="1" applyBorder="1" applyAlignment="1">
      <alignment horizontal="center" vertical="center" wrapText="1"/>
    </xf>
    <xf numFmtId="0" fontId="19" fillId="0" borderId="0" xfId="10" applyFont="1" applyFill="1" applyAlignment="1">
      <alignment horizontal="center"/>
    </xf>
    <xf numFmtId="3" fontId="17" fillId="13" borderId="1" xfId="10" applyNumberFormat="1" applyFont="1" applyFill="1" applyBorder="1" applyAlignment="1">
      <alignment horizontal="center" vertical="center" wrapText="1"/>
    </xf>
    <xf numFmtId="9" fontId="17" fillId="7" borderId="1" xfId="8" applyFont="1" applyFill="1" applyBorder="1" applyAlignment="1">
      <alignment horizontal="center" vertical="center" wrapText="1"/>
    </xf>
    <xf numFmtId="0" fontId="19" fillId="5" borderId="1" xfId="10" applyFont="1" applyFill="1" applyBorder="1" applyAlignment="1">
      <alignment vertical="center" wrapText="1"/>
    </xf>
    <xf numFmtId="0" fontId="4" fillId="5" borderId="33" xfId="10" applyFont="1" applyFill="1" applyBorder="1" applyAlignment="1">
      <alignment horizontal="center" vertical="center" wrapText="1"/>
    </xf>
    <xf numFmtId="1" fontId="4" fillId="5" borderId="42" xfId="10" applyNumberFormat="1" applyFont="1" applyFill="1" applyBorder="1" applyAlignment="1">
      <alignment horizontal="justify" vertical="center" wrapText="1"/>
    </xf>
    <xf numFmtId="9" fontId="19" fillId="5" borderId="42" xfId="10" applyNumberFormat="1" applyFont="1" applyFill="1" applyBorder="1" applyAlignment="1">
      <alignment horizontal="center" vertical="center"/>
    </xf>
    <xf numFmtId="0" fontId="19" fillId="5" borderId="42" xfId="10" applyFont="1" applyFill="1" applyBorder="1" applyAlignment="1">
      <alignment horizontal="center" vertical="center"/>
    </xf>
    <xf numFmtId="9" fontId="19" fillId="5" borderId="42" xfId="8" applyFont="1" applyFill="1" applyBorder="1" applyAlignment="1">
      <alignment horizontal="center" vertical="center"/>
    </xf>
    <xf numFmtId="0" fontId="19" fillId="5" borderId="42" xfId="10" applyFont="1" applyFill="1" applyBorder="1"/>
    <xf numFmtId="0" fontId="19" fillId="5" borderId="5" xfId="10" applyFont="1" applyFill="1" applyBorder="1"/>
    <xf numFmtId="0" fontId="19" fillId="5" borderId="0" xfId="10" applyFont="1" applyFill="1"/>
    <xf numFmtId="0" fontId="19" fillId="5" borderId="0" xfId="10" applyFont="1" applyFill="1" applyBorder="1" applyAlignment="1">
      <alignment vertical="center" wrapText="1"/>
    </xf>
    <xf numFmtId="0" fontId="19" fillId="0" borderId="1" xfId="10" applyFont="1" applyBorder="1" applyAlignment="1">
      <alignment horizontal="justify" vertical="top" wrapText="1"/>
    </xf>
    <xf numFmtId="3" fontId="16" fillId="5" borderId="0" xfId="11" applyNumberFormat="1" applyFont="1" applyFill="1" applyBorder="1" applyAlignment="1">
      <alignment horizontal="center" vertical="center"/>
    </xf>
    <xf numFmtId="0" fontId="20" fillId="5" borderId="0" xfId="10" applyFont="1" applyFill="1" applyAlignment="1">
      <alignment horizontal="center" vertical="center"/>
    </xf>
    <xf numFmtId="0" fontId="19" fillId="5" borderId="0" xfId="10" applyFont="1" applyFill="1" applyBorder="1"/>
    <xf numFmtId="0" fontId="17" fillId="5" borderId="0" xfId="10" applyFont="1" applyFill="1" applyBorder="1" applyAlignment="1">
      <alignment horizontal="center" vertical="center" wrapText="1"/>
    </xf>
    <xf numFmtId="9" fontId="17" fillId="5" borderId="0" xfId="8" applyFont="1" applyFill="1" applyBorder="1" applyAlignment="1">
      <alignment horizontal="center" vertical="center" wrapText="1"/>
    </xf>
    <xf numFmtId="3" fontId="17" fillId="5" borderId="0" xfId="10" applyNumberFormat="1" applyFont="1" applyFill="1" applyBorder="1" applyAlignment="1">
      <alignment horizontal="center" vertical="center" wrapText="1"/>
    </xf>
    <xf numFmtId="9" fontId="20" fillId="5" borderId="0" xfId="8" applyFont="1" applyFill="1" applyBorder="1" applyAlignment="1">
      <alignment horizontal="center" vertical="center"/>
    </xf>
    <xf numFmtId="0" fontId="20" fillId="5" borderId="0" xfId="10" applyFont="1" applyFill="1" applyBorder="1" applyAlignment="1">
      <alignment horizontal="center" vertical="center"/>
    </xf>
    <xf numFmtId="9" fontId="17" fillId="13" borderId="1" xfId="8" applyFont="1" applyFill="1" applyBorder="1" applyAlignment="1">
      <alignment horizontal="center" vertical="center" wrapText="1"/>
    </xf>
    <xf numFmtId="0" fontId="19" fillId="0" borderId="0" xfId="10" applyFont="1" applyBorder="1" applyAlignment="1">
      <alignment vertical="center" wrapText="1"/>
    </xf>
    <xf numFmtId="0" fontId="19" fillId="0" borderId="0" xfId="10" applyFont="1" applyBorder="1"/>
    <xf numFmtId="0" fontId="19" fillId="5" borderId="0" xfId="10" applyFont="1" applyFill="1" applyBorder="1" applyAlignment="1">
      <alignment horizontal="justify" vertical="top" wrapText="1"/>
    </xf>
    <xf numFmtId="0" fontId="19" fillId="5" borderId="0" xfId="10" applyFont="1" applyFill="1" applyBorder="1" applyAlignment="1">
      <alignment horizontal="center" vertical="center" wrapText="1"/>
    </xf>
    <xf numFmtId="0" fontId="19" fillId="0" borderId="1" xfId="10" applyFont="1" applyBorder="1" applyAlignment="1">
      <alignment horizontal="center" vertical="center"/>
    </xf>
    <xf numFmtId="9" fontId="20" fillId="13" borderId="1" xfId="8" applyFont="1" applyFill="1" applyBorder="1" applyAlignment="1">
      <alignment horizontal="center" vertical="center"/>
    </xf>
    <xf numFmtId="0" fontId="23" fillId="2" borderId="1" xfId="11" applyFont="1" applyFill="1" applyBorder="1" applyAlignment="1">
      <alignment horizontal="center" vertical="center" wrapText="1"/>
    </xf>
    <xf numFmtId="1" fontId="16" fillId="2" borderId="1" xfId="11" applyNumberFormat="1" applyFont="1" applyFill="1" applyBorder="1" applyAlignment="1">
      <alignment horizontal="center" vertical="center"/>
    </xf>
    <xf numFmtId="3" fontId="16" fillId="2" borderId="1" xfId="11" applyNumberFormat="1" applyFont="1" applyFill="1" applyBorder="1" applyAlignment="1">
      <alignment horizontal="center" vertical="center"/>
    </xf>
    <xf numFmtId="1" fontId="17" fillId="2" borderId="1" xfId="10" applyNumberFormat="1" applyFont="1" applyFill="1" applyBorder="1" applyAlignment="1">
      <alignment horizontal="center" vertical="center" wrapText="1"/>
    </xf>
    <xf numFmtId="3" fontId="17" fillId="2" borderId="1" xfId="10" applyNumberFormat="1" applyFont="1" applyFill="1" applyBorder="1" applyAlignment="1">
      <alignment horizontal="center" vertical="center" wrapText="1"/>
    </xf>
    <xf numFmtId="0" fontId="23" fillId="23" borderId="6" xfId="11" applyFont="1" applyFill="1" applyBorder="1" applyAlignment="1">
      <alignment horizontal="center" vertical="center" wrapText="1"/>
    </xf>
    <xf numFmtId="9" fontId="4" fillId="23" borderId="1" xfId="13" applyFont="1" applyFill="1" applyBorder="1" applyAlignment="1">
      <alignment horizontal="center" vertical="center" wrapText="1"/>
    </xf>
    <xf numFmtId="9" fontId="17" fillId="23" borderId="1" xfId="8" applyFont="1" applyFill="1" applyBorder="1" applyAlignment="1">
      <alignment horizontal="center" vertical="center"/>
    </xf>
    <xf numFmtId="9" fontId="20" fillId="23" borderId="1" xfId="8" applyFont="1" applyFill="1" applyBorder="1" applyAlignment="1">
      <alignment horizontal="center" vertical="center"/>
    </xf>
    <xf numFmtId="9" fontId="20" fillId="23" borderId="2" xfId="8" applyFont="1" applyFill="1" applyBorder="1" applyAlignment="1">
      <alignment horizontal="center" vertical="center"/>
    </xf>
    <xf numFmtId="9" fontId="7" fillId="2" borderId="1" xfId="13" applyFont="1" applyFill="1" applyBorder="1" applyAlignment="1">
      <alignment horizontal="center" vertical="center"/>
    </xf>
    <xf numFmtId="3" fontId="7" fillId="2" borderId="1" xfId="11" applyNumberFormat="1" applyFont="1" applyFill="1" applyBorder="1" applyAlignment="1">
      <alignment horizontal="center" vertical="center"/>
    </xf>
    <xf numFmtId="9" fontId="19" fillId="2" borderId="1" xfId="8" applyFont="1" applyFill="1" applyBorder="1" applyAlignment="1">
      <alignment horizontal="center" vertical="center"/>
    </xf>
    <xf numFmtId="9" fontId="17" fillId="2" borderId="1" xfId="8" applyFont="1" applyFill="1" applyBorder="1" applyAlignment="1">
      <alignment horizontal="center" vertical="center" wrapText="1"/>
    </xf>
    <xf numFmtId="9" fontId="19" fillId="23" borderId="1" xfId="8" applyFont="1" applyFill="1" applyBorder="1" applyAlignment="1">
      <alignment horizontal="center" vertical="center"/>
    </xf>
    <xf numFmtId="0" fontId="19" fillId="2" borderId="1" xfId="10" applyFont="1" applyFill="1" applyBorder="1" applyAlignment="1">
      <alignment horizontal="center" vertical="center"/>
    </xf>
    <xf numFmtId="0" fontId="25" fillId="5" borderId="41" xfId="10" applyFont="1" applyFill="1" applyBorder="1" applyAlignment="1">
      <alignment horizontal="center" vertical="center"/>
    </xf>
    <xf numFmtId="3" fontId="7" fillId="5" borderId="0" xfId="11" applyNumberFormat="1" applyFont="1" applyFill="1" applyBorder="1" applyAlignment="1">
      <alignment horizontal="center" vertical="center"/>
    </xf>
    <xf numFmtId="0" fontId="4" fillId="5" borderId="0" xfId="11" applyFont="1" applyFill="1" applyBorder="1" applyAlignment="1">
      <alignment horizontal="left" vertical="center" wrapText="1"/>
    </xf>
    <xf numFmtId="0" fontId="25" fillId="5" borderId="0" xfId="10" applyFont="1" applyFill="1" applyBorder="1" applyAlignment="1">
      <alignment horizontal="center" vertical="center"/>
    </xf>
    <xf numFmtId="9" fontId="7" fillId="5" borderId="0" xfId="13" applyFont="1" applyFill="1" applyBorder="1" applyAlignment="1">
      <alignment horizontal="center" vertical="center"/>
    </xf>
    <xf numFmtId="0" fontId="4" fillId="5" borderId="0" xfId="11" applyFont="1" applyFill="1" applyAlignment="1">
      <alignment horizontal="left" vertical="center" wrapText="1"/>
    </xf>
    <xf numFmtId="0" fontId="19" fillId="0" borderId="1" xfId="10" applyFont="1" applyBorder="1" applyAlignment="1">
      <alignment horizontal="center" vertical="center"/>
    </xf>
    <xf numFmtId="1" fontId="17" fillId="0" borderId="1" xfId="10" applyNumberFormat="1" applyFont="1" applyBorder="1" applyAlignment="1">
      <alignment horizontal="center" vertical="center" wrapText="1"/>
    </xf>
    <xf numFmtId="3" fontId="17" fillId="0" borderId="2" xfId="10" applyNumberFormat="1" applyFont="1" applyBorder="1" applyAlignment="1">
      <alignment horizontal="center" vertical="center" wrapText="1"/>
    </xf>
    <xf numFmtId="9" fontId="4" fillId="0" borderId="4" xfId="8" applyFont="1" applyBorder="1" applyAlignment="1">
      <alignment horizontal="center" vertical="center"/>
    </xf>
    <xf numFmtId="0" fontId="4" fillId="0" borderId="4" xfId="11" applyFont="1" applyBorder="1" applyAlignment="1">
      <alignment horizontal="left" vertical="center" wrapText="1"/>
    </xf>
    <xf numFmtId="0" fontId="22" fillId="0" borderId="4" xfId="10" applyFont="1" applyFill="1" applyBorder="1" applyAlignment="1">
      <alignment horizontal="center" vertical="center" wrapText="1"/>
    </xf>
    <xf numFmtId="9" fontId="17" fillId="7" borderId="1" xfId="10" applyNumberFormat="1" applyFont="1" applyFill="1" applyBorder="1" applyAlignment="1">
      <alignment horizontal="center" vertical="center" wrapText="1"/>
    </xf>
    <xf numFmtId="9" fontId="26" fillId="7" borderId="1" xfId="8" applyFont="1" applyFill="1" applyBorder="1" applyAlignment="1">
      <alignment horizontal="center" vertical="center" wrapText="1"/>
    </xf>
    <xf numFmtId="166" fontId="17" fillId="2" borderId="1" xfId="8" applyNumberFormat="1" applyFont="1" applyFill="1" applyBorder="1" applyAlignment="1">
      <alignment horizontal="center" vertical="center" wrapText="1"/>
    </xf>
    <xf numFmtId="9" fontId="7" fillId="2" borderId="1" xfId="13" applyNumberFormat="1" applyFont="1" applyFill="1" applyBorder="1" applyAlignment="1">
      <alignment horizontal="center" vertical="center"/>
    </xf>
    <xf numFmtId="0" fontId="19" fillId="0" borderId="0" xfId="10" applyFont="1" applyAlignment="1">
      <alignment wrapText="1"/>
    </xf>
    <xf numFmtId="10" fontId="11" fillId="33" borderId="6" xfId="1" applyNumberFormat="1" applyFont="1" applyFill="1" applyBorder="1" applyAlignment="1">
      <alignment horizontal="center" vertical="center" wrapText="1"/>
    </xf>
    <xf numFmtId="3" fontId="11" fillId="34" borderId="6" xfId="1" applyNumberFormat="1" applyFont="1" applyFill="1" applyBorder="1" applyAlignment="1">
      <alignment horizontal="center" vertical="center" wrapText="1"/>
    </xf>
    <xf numFmtId="41" fontId="28" fillId="35" borderId="2" xfId="1" applyFont="1" applyFill="1" applyBorder="1" applyAlignment="1">
      <alignment horizontal="center" vertical="center" wrapText="1"/>
    </xf>
    <xf numFmtId="1" fontId="28" fillId="35" borderId="2" xfId="1" applyNumberFormat="1" applyFont="1" applyFill="1" applyBorder="1" applyAlignment="1">
      <alignment horizontal="center" vertical="center" wrapText="1"/>
    </xf>
    <xf numFmtId="41" fontId="28" fillId="35" borderId="6" xfId="1" applyFont="1" applyFill="1" applyBorder="1" applyAlignment="1">
      <alignment horizontal="center" vertical="center" wrapText="1"/>
    </xf>
    <xf numFmtId="41" fontId="11" fillId="36" borderId="6" xfId="1" applyFont="1" applyFill="1" applyBorder="1" applyAlignment="1">
      <alignment horizontal="center" vertical="center" wrapText="1"/>
    </xf>
    <xf numFmtId="41" fontId="11" fillId="36" borderId="2" xfId="1" applyFont="1" applyFill="1" applyBorder="1" applyAlignment="1">
      <alignment horizontal="center" vertical="center" wrapText="1"/>
    </xf>
    <xf numFmtId="41" fontId="11" fillId="36" borderId="3" xfId="1" applyFont="1" applyFill="1" applyBorder="1" applyAlignment="1">
      <alignment horizontal="center" vertical="center" wrapText="1"/>
    </xf>
    <xf numFmtId="9" fontId="7" fillId="14" borderId="1" xfId="5" applyNumberFormat="1" applyFont="1" applyFill="1" applyBorder="1" applyAlignment="1" applyProtection="1">
      <alignment horizontal="center" vertical="center" wrapText="1"/>
    </xf>
    <xf numFmtId="49" fontId="7" fillId="5" borderId="43" xfId="5" applyFont="1" applyFill="1" applyBorder="1" applyAlignment="1" applyProtection="1">
      <alignment horizontal="center" vertical="center" wrapText="1"/>
      <protection locked="0"/>
    </xf>
    <xf numFmtId="1" fontId="12" fillId="12" borderId="44" xfId="5" applyNumberFormat="1" applyFont="1" applyFill="1" applyBorder="1" applyAlignment="1" applyProtection="1">
      <alignment horizontal="center" vertical="center" wrapText="1"/>
    </xf>
    <xf numFmtId="49" fontId="7" fillId="5" borderId="44" xfId="5" applyFont="1" applyFill="1" applyBorder="1" applyAlignment="1" applyProtection="1">
      <alignment horizontal="justify" vertical="top" wrapText="1"/>
      <protection locked="0"/>
    </xf>
    <xf numFmtId="0" fontId="7" fillId="5" borderId="44" xfId="5" applyNumberFormat="1" applyFont="1" applyFill="1" applyBorder="1" applyAlignment="1" applyProtection="1">
      <alignment horizontal="center" vertical="center" wrapText="1"/>
      <protection locked="0"/>
    </xf>
    <xf numFmtId="49" fontId="7" fillId="5" borderId="44" xfId="5" applyFont="1" applyFill="1" applyBorder="1" applyAlignment="1" applyProtection="1">
      <alignment horizontal="center" vertical="center" wrapText="1"/>
      <protection locked="0"/>
    </xf>
    <xf numFmtId="0" fontId="7" fillId="5" borderId="1" xfId="0" applyFont="1" applyFill="1" applyBorder="1" applyAlignment="1">
      <alignment horizontal="justify" vertical="top"/>
    </xf>
    <xf numFmtId="0" fontId="12" fillId="5" borderId="1" xfId="0" applyFont="1" applyFill="1" applyBorder="1" applyAlignment="1">
      <alignment horizontal="center" vertical="center"/>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7" fillId="0" borderId="1" xfId="0" applyFont="1" applyBorder="1" applyAlignment="1">
      <alignment horizontal="justify" vertical="top"/>
    </xf>
    <xf numFmtId="0" fontId="7" fillId="0" borderId="1" xfId="0" applyFont="1" applyBorder="1" applyAlignment="1">
      <alignment horizontal="justify" vertical="center"/>
    </xf>
    <xf numFmtId="49" fontId="7" fillId="5" borderId="33" xfId="5" applyFont="1" applyFill="1" applyBorder="1" applyAlignment="1" applyProtection="1">
      <alignment horizontal="center" vertical="center" wrapText="1"/>
      <protection locked="0"/>
    </xf>
    <xf numFmtId="49" fontId="7" fillId="5" borderId="33" xfId="5" applyFont="1" applyFill="1" applyBorder="1" applyAlignment="1" applyProtection="1">
      <alignment horizontal="justify" vertical="top" wrapText="1"/>
      <protection locked="0"/>
    </xf>
    <xf numFmtId="1" fontId="7" fillId="5" borderId="33" xfId="5" applyNumberFormat="1" applyFont="1" applyFill="1" applyBorder="1" applyAlignment="1" applyProtection="1">
      <alignment horizontal="center" vertical="center" wrapText="1"/>
      <protection locked="0"/>
    </xf>
    <xf numFmtId="0" fontId="7" fillId="0" borderId="1" xfId="0" applyFont="1" applyBorder="1"/>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5" borderId="1" xfId="0" applyFont="1" applyFill="1" applyBorder="1" applyAlignment="1">
      <alignment horizontal="justify" vertical="top" wrapText="1"/>
    </xf>
    <xf numFmtId="0" fontId="15" fillId="0" borderId="1" xfId="0" applyFont="1" applyBorder="1" applyAlignment="1">
      <alignment horizontal="justify" vertical="top"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9" fontId="7" fillId="14" borderId="44" xfId="5" applyNumberFormat="1" applyFont="1" applyFill="1" applyBorder="1" applyAlignment="1" applyProtection="1">
      <alignment horizontal="center" vertical="center" wrapText="1"/>
    </xf>
    <xf numFmtId="44" fontId="7" fillId="5" borderId="9" xfId="9" applyFont="1" applyFill="1" applyBorder="1" applyAlignment="1">
      <alignment vertical="center"/>
    </xf>
    <xf numFmtId="1" fontId="7" fillId="5" borderId="44" xfId="5"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justify" vertical="top" wrapText="1"/>
      <protection locked="0"/>
    </xf>
    <xf numFmtId="9" fontId="7" fillId="14" borderId="33" xfId="5" applyNumberFormat="1" applyFont="1" applyFill="1" applyBorder="1" applyAlignment="1" applyProtection="1">
      <alignment horizontal="center" vertical="center" wrapText="1"/>
    </xf>
    <xf numFmtId="49" fontId="7" fillId="5" borderId="45" xfId="5" applyFont="1" applyFill="1" applyBorder="1" applyAlignment="1" applyProtection="1">
      <alignment horizontal="center" vertical="center" wrapText="1"/>
      <protection locked="0"/>
    </xf>
    <xf numFmtId="49" fontId="7" fillId="5" borderId="34" xfId="5" applyFont="1" applyFill="1" applyBorder="1" applyAlignment="1" applyProtection="1">
      <alignment horizontal="justify" vertical="top" wrapText="1"/>
      <protection locked="0"/>
    </xf>
    <xf numFmtId="1" fontId="7" fillId="5" borderId="34" xfId="5" applyNumberFormat="1" applyFont="1" applyFill="1" applyBorder="1" applyAlignment="1" applyProtection="1">
      <alignment horizontal="center" vertical="center" wrapText="1"/>
      <protection locked="0"/>
    </xf>
    <xf numFmtId="49" fontId="7" fillId="5" borderId="34" xfId="5" applyFont="1" applyFill="1" applyBorder="1" applyAlignment="1" applyProtection="1">
      <alignment horizontal="center" vertical="center" wrapText="1"/>
      <protection locked="0"/>
    </xf>
    <xf numFmtId="9" fontId="7" fillId="14" borderId="44" xfId="0" applyNumberFormat="1" applyFont="1" applyFill="1" applyBorder="1" applyAlignment="1">
      <alignment horizontal="center" vertical="center"/>
    </xf>
    <xf numFmtId="0" fontId="7" fillId="5" borderId="43" xfId="0" applyFont="1" applyFill="1" applyBorder="1" applyAlignment="1">
      <alignment horizontal="center" vertical="center"/>
    </xf>
    <xf numFmtId="0" fontId="7" fillId="5" borderId="44" xfId="0" applyFont="1" applyFill="1" applyBorder="1" applyAlignment="1">
      <alignment horizontal="justify" vertical="top"/>
    </xf>
    <xf numFmtId="1" fontId="7" fillId="5" borderId="44" xfId="0" applyNumberFormat="1" applyFont="1" applyFill="1" applyBorder="1" applyAlignment="1">
      <alignment horizontal="center" vertical="center"/>
    </xf>
    <xf numFmtId="0" fontId="7" fillId="5" borderId="44" xfId="0" applyFont="1" applyFill="1" applyBorder="1" applyAlignment="1">
      <alignment horizontal="center" vertical="center"/>
    </xf>
    <xf numFmtId="0" fontId="4" fillId="5" borderId="1" xfId="0" applyFont="1" applyFill="1" applyBorder="1" applyAlignment="1" applyProtection="1">
      <alignment horizontal="justify" vertical="center" wrapText="1"/>
      <protection locked="0"/>
    </xf>
    <xf numFmtId="9" fontId="7" fillId="14" borderId="33" xfId="0" applyNumberFormat="1" applyFont="1" applyFill="1" applyBorder="1" applyAlignment="1">
      <alignment horizontal="center" vertical="center"/>
    </xf>
    <xf numFmtId="0" fontId="7" fillId="5" borderId="33" xfId="0" applyFont="1" applyFill="1" applyBorder="1" applyAlignment="1">
      <alignment vertical="center"/>
    </xf>
    <xf numFmtId="0" fontId="7" fillId="5" borderId="33" xfId="0" applyFont="1" applyFill="1" applyBorder="1" applyAlignment="1">
      <alignment horizontal="justify" vertical="top"/>
    </xf>
    <xf numFmtId="1" fontId="7" fillId="5" borderId="33" xfId="0" applyNumberFormat="1" applyFont="1" applyFill="1" applyBorder="1" applyAlignment="1">
      <alignment vertical="center"/>
    </xf>
    <xf numFmtId="0" fontId="7" fillId="5" borderId="1" xfId="0" applyFont="1" applyFill="1" applyBorder="1" applyAlignment="1">
      <alignment vertical="top"/>
    </xf>
    <xf numFmtId="0" fontId="7" fillId="0" borderId="1" xfId="0" applyFont="1" applyBorder="1" applyAlignment="1">
      <alignment horizontal="left" vertical="top"/>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9" fontId="7" fillId="14" borderId="1" xfId="0" applyNumberFormat="1" applyFont="1" applyFill="1" applyBorder="1" applyAlignment="1">
      <alignment horizontal="center" vertical="center"/>
    </xf>
    <xf numFmtId="9" fontId="7" fillId="5" borderId="3" xfId="8" applyFont="1" applyFill="1" applyBorder="1" applyAlignment="1" applyProtection="1">
      <alignment horizontal="center" vertical="center" wrapText="1"/>
      <protection locked="0"/>
    </xf>
    <xf numFmtId="0" fontId="7" fillId="5" borderId="34" xfId="0" applyFont="1" applyFill="1" applyBorder="1" applyAlignment="1">
      <alignment horizontal="center" vertical="center"/>
    </xf>
    <xf numFmtId="1" fontId="7" fillId="5" borderId="33" xfId="0" applyNumberFormat="1" applyFont="1" applyFill="1" applyBorder="1" applyAlignment="1">
      <alignment horizontal="center" vertical="center"/>
    </xf>
    <xf numFmtId="0" fontId="7" fillId="0" borderId="1" xfId="0" applyFont="1" applyBorder="1" applyAlignment="1">
      <alignment horizontal="left" vertical="center"/>
    </xf>
    <xf numFmtId="9" fontId="7" fillId="0" borderId="1" xfId="8" applyFont="1" applyBorder="1" applyAlignment="1">
      <alignment horizontal="center" vertical="center"/>
    </xf>
    <xf numFmtId="0" fontId="7" fillId="5" borderId="33" xfId="0" applyFont="1" applyFill="1" applyBorder="1" applyAlignment="1">
      <alignment horizontal="center" vertical="center"/>
    </xf>
    <xf numFmtId="9" fontId="4" fillId="14"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center" vertical="center" wrapText="1"/>
    </xf>
    <xf numFmtId="49" fontId="4" fillId="5" borderId="33" xfId="0" applyNumberFormat="1" applyFont="1" applyFill="1" applyBorder="1" applyAlignment="1">
      <alignment horizontal="justify" vertical="top" wrapText="1"/>
    </xf>
    <xf numFmtId="1" fontId="4" fillId="5" borderId="33" xfId="0" applyNumberFormat="1" applyFont="1" applyFill="1" applyBorder="1" applyAlignment="1">
      <alignment horizontal="center" vertical="center" wrapText="1"/>
    </xf>
    <xf numFmtId="1" fontId="12" fillId="12" borderId="33" xfId="5" applyNumberFormat="1" applyFont="1" applyFill="1" applyBorder="1" applyAlignment="1" applyProtection="1">
      <alignment horizontal="center" vertical="center" wrapText="1"/>
    </xf>
    <xf numFmtId="0" fontId="27" fillId="5" borderId="1" xfId="15" applyFill="1" applyBorder="1" applyAlignment="1">
      <alignment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1" fontId="4" fillId="5" borderId="2" xfId="5" applyNumberFormat="1" applyFont="1" applyFill="1" applyBorder="1" applyAlignment="1" applyProtection="1">
      <alignment horizontal="center" vertical="center" wrapText="1"/>
      <protection locked="0"/>
    </xf>
    <xf numFmtId="9" fontId="7" fillId="14" borderId="2"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wrapText="1"/>
    </xf>
    <xf numFmtId="0" fontId="7" fillId="5" borderId="45" xfId="0" applyFont="1" applyFill="1" applyBorder="1" applyAlignment="1">
      <alignment horizontal="center" vertical="center"/>
    </xf>
    <xf numFmtId="0" fontId="4" fillId="0" borderId="1" xfId="0" applyFont="1" applyBorder="1" applyAlignment="1">
      <alignment horizontal="center" vertical="center" wrapText="1"/>
    </xf>
    <xf numFmtId="0" fontId="7" fillId="5" borderId="33" xfId="0" applyFont="1" applyFill="1" applyBorder="1" applyAlignment="1">
      <alignment horizontal="justify" vertical="top" wrapText="1"/>
    </xf>
    <xf numFmtId="0" fontId="7" fillId="5" borderId="1" xfId="0" applyFont="1" applyFill="1" applyBorder="1" applyAlignment="1">
      <alignment wrapText="1"/>
    </xf>
    <xf numFmtId="9" fontId="4" fillId="14" borderId="44" xfId="4" applyNumberFormat="1" applyFont="1" applyFill="1" applyBorder="1" applyAlignment="1">
      <alignment horizontal="center" vertical="center" wrapText="1"/>
    </xf>
    <xf numFmtId="37" fontId="4" fillId="5" borderId="43" xfId="4" applyFont="1" applyFill="1" applyBorder="1" applyAlignment="1">
      <alignment horizontal="center" vertical="center" wrapText="1"/>
    </xf>
    <xf numFmtId="37" fontId="4" fillId="5" borderId="44" xfId="4" applyFont="1" applyFill="1" applyBorder="1" applyAlignment="1">
      <alignment horizontal="justify" vertical="top" wrapText="1"/>
    </xf>
    <xf numFmtId="1" fontId="4" fillId="5" borderId="44" xfId="4" applyNumberFormat="1" applyFont="1" applyFill="1" applyBorder="1" applyAlignment="1">
      <alignment horizontal="center" vertical="center" wrapText="1"/>
    </xf>
    <xf numFmtId="37" fontId="4" fillId="5" borderId="44" xfId="4" applyFont="1" applyFill="1" applyBorder="1" applyAlignment="1">
      <alignment horizontal="center" vertical="center" wrapText="1"/>
    </xf>
    <xf numFmtId="1" fontId="4" fillId="0" borderId="1" xfId="4" applyNumberFormat="1" applyFont="1" applyBorder="1" applyAlignment="1">
      <alignment horizontal="center" vertical="center" wrapText="1"/>
    </xf>
    <xf numFmtId="9" fontId="4" fillId="14" borderId="33" xfId="4" applyNumberFormat="1" applyFont="1" applyFill="1" applyBorder="1" applyAlignment="1">
      <alignment horizontal="center" vertical="center" wrapText="1"/>
    </xf>
    <xf numFmtId="37" fontId="4" fillId="5" borderId="33" xfId="4" applyFont="1" applyFill="1" applyBorder="1" applyAlignment="1">
      <alignment horizontal="center" vertical="center" wrapText="1"/>
    </xf>
    <xf numFmtId="37" fontId="4" fillId="5" borderId="33" xfId="4" applyFont="1" applyFill="1" applyBorder="1" applyAlignment="1">
      <alignment horizontal="justify" vertical="top" wrapText="1"/>
    </xf>
    <xf numFmtId="1" fontId="4" fillId="5" borderId="33" xfId="4" applyNumberFormat="1" applyFont="1" applyFill="1" applyBorder="1" applyAlignment="1">
      <alignment horizontal="center" vertical="center" wrapText="1"/>
    </xf>
    <xf numFmtId="0" fontId="7" fillId="0" borderId="0" xfId="0" applyFont="1" applyAlignment="1">
      <alignment horizontal="justify" vertical="top"/>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14" borderId="1"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34" xfId="4" applyFont="1" applyFill="1" applyBorder="1" applyAlignment="1">
      <alignment horizontal="center" vertical="center" wrapText="1"/>
    </xf>
    <xf numFmtId="0" fontId="7" fillId="0" borderId="1" xfId="0" applyFont="1" applyBorder="1" applyAlignment="1">
      <alignment horizontal="left"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0" fontId="7" fillId="5" borderId="1" xfId="0" applyFont="1" applyFill="1" applyBorder="1" applyAlignment="1">
      <alignment horizontal="left" vertical="center"/>
    </xf>
    <xf numFmtId="9" fontId="4" fillId="14" borderId="34" xfId="4" applyNumberFormat="1" applyFont="1" applyFill="1" applyBorder="1" applyAlignment="1">
      <alignment horizontal="center" vertical="center" wrapText="1"/>
    </xf>
    <xf numFmtId="1" fontId="12" fillId="12" borderId="4" xfId="5" applyNumberFormat="1" applyFont="1" applyFill="1" applyBorder="1" applyAlignment="1" applyProtection="1">
      <alignment horizontal="center" vertical="center" wrapText="1"/>
    </xf>
    <xf numFmtId="37" fontId="4" fillId="5" borderId="34" xfId="4" applyFont="1" applyFill="1" applyBorder="1" applyAlignment="1">
      <alignment horizontal="justify" vertical="top" wrapText="1"/>
    </xf>
    <xf numFmtId="1" fontId="4" fillId="5" borderId="34" xfId="4" applyNumberFormat="1" applyFont="1" applyFill="1" applyBorder="1" applyAlignment="1">
      <alignment horizontal="center" vertical="center" wrapText="1"/>
    </xf>
    <xf numFmtId="0" fontId="7" fillId="5" borderId="3" xfId="0" applyFont="1" applyFill="1" applyBorder="1" applyAlignment="1">
      <alignment horizontal="justify" vertical="top"/>
    </xf>
    <xf numFmtId="0" fontId="7" fillId="16" borderId="4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3"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9" fontId="7" fillId="14" borderId="1" xfId="0" applyNumberFormat="1" applyFont="1" applyFill="1" applyBorder="1" applyAlignment="1">
      <alignment horizontal="center" vertical="center" wrapText="1"/>
    </xf>
    <xf numFmtId="49" fontId="7" fillId="8" borderId="28" xfId="5" applyFont="1" applyFill="1" applyBorder="1" applyAlignment="1" applyProtection="1">
      <alignment horizontal="center" vertical="center" wrapText="1"/>
      <protection locked="0"/>
    </xf>
    <xf numFmtId="44" fontId="7" fillId="5" borderId="28" xfId="9" applyFont="1" applyFill="1" applyBorder="1" applyAlignment="1">
      <alignment horizontal="center" vertical="center"/>
    </xf>
    <xf numFmtId="1" fontId="12" fillId="12" borderId="1" xfId="5" applyNumberFormat="1" applyFont="1" applyFill="1" applyBorder="1" applyAlignment="1" applyProtection="1">
      <alignment horizontal="center" vertical="center" wrapText="1"/>
    </xf>
    <xf numFmtId="1" fontId="7" fillId="5" borderId="1" xfId="0" applyNumberFormat="1"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xf>
    <xf numFmtId="3" fontId="7" fillId="8" borderId="1" xfId="0" applyNumberFormat="1" applyFont="1" applyFill="1" applyBorder="1" applyAlignment="1">
      <alignment horizontal="center" vertical="center"/>
    </xf>
    <xf numFmtId="3" fontId="7" fillId="5" borderId="1" xfId="5" applyNumberFormat="1" applyFont="1" applyFill="1" applyBorder="1" applyAlignment="1" applyProtection="1">
      <alignment horizontal="center" vertical="center" wrapText="1"/>
      <protection locked="0"/>
    </xf>
    <xf numFmtId="3" fontId="12" fillId="12" borderId="44" xfId="5" applyNumberFormat="1" applyFont="1" applyFill="1" applyBorder="1" applyAlignment="1" applyProtection="1">
      <alignment horizontal="center" vertical="center" wrapText="1"/>
    </xf>
    <xf numFmtId="9" fontId="12" fillId="12" borderId="44" xfId="8" applyFont="1" applyFill="1" applyBorder="1" applyAlignment="1" applyProtection="1">
      <alignment horizontal="center" vertical="center" wrapText="1"/>
    </xf>
    <xf numFmtId="9" fontId="12" fillId="5" borderId="1" xfId="8" applyFont="1" applyFill="1" applyBorder="1" applyAlignment="1">
      <alignment horizontal="center" vertical="center"/>
    </xf>
    <xf numFmtId="9" fontId="7" fillId="0" borderId="1" xfId="0" applyNumberFormat="1" applyFont="1" applyBorder="1" applyAlignment="1">
      <alignment horizontal="center" vertical="center"/>
    </xf>
    <xf numFmtId="9" fontId="12" fillId="12" borderId="44" xfId="5" applyNumberFormat="1" applyFont="1" applyFill="1" applyBorder="1" applyAlignment="1" applyProtection="1">
      <alignment horizontal="center" vertical="center" wrapText="1"/>
    </xf>
    <xf numFmtId="37" fontId="4" fillId="5" borderId="45" xfId="4" applyFont="1" applyFill="1" applyBorder="1" applyAlignment="1">
      <alignment horizontal="center" vertical="center" wrapText="1"/>
    </xf>
    <xf numFmtId="37" fontId="4" fillId="5" borderId="1" xfId="4" applyFont="1" applyFill="1" applyBorder="1" applyAlignment="1">
      <alignment horizontal="justify" vertical="top" wrapText="1"/>
    </xf>
    <xf numFmtId="0" fontId="7" fillId="2" borderId="1" xfId="0" applyFont="1" applyFill="1" applyBorder="1" applyAlignment="1">
      <alignment horizontal="justify" vertical="top"/>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44" fontId="4" fillId="5" borderId="23" xfId="9" applyFont="1" applyFill="1" applyBorder="1" applyAlignment="1">
      <alignment horizontal="center" vertical="center" wrapText="1"/>
    </xf>
    <xf numFmtId="37" fontId="4" fillId="5" borderId="47" xfId="4" applyFont="1" applyFill="1" applyBorder="1" applyAlignment="1">
      <alignment horizontal="center" vertical="center" wrapText="1"/>
    </xf>
    <xf numFmtId="0" fontId="7" fillId="5" borderId="1" xfId="0" applyFont="1" applyFill="1" applyBorder="1" applyAlignment="1">
      <alignment vertical="top" wrapText="1"/>
    </xf>
    <xf numFmtId="0" fontId="7" fillId="0" borderId="2" xfId="0" applyFont="1" applyBorder="1" applyAlignment="1">
      <alignment horizontal="center" vertical="center" wrapText="1"/>
    </xf>
    <xf numFmtId="9" fontId="4" fillId="5" borderId="2" xfId="8" applyFont="1" applyFill="1" applyBorder="1" applyAlignment="1" applyProtection="1">
      <alignment horizontal="center" vertical="center" wrapText="1"/>
      <protection locked="0"/>
    </xf>
    <xf numFmtId="9" fontId="4" fillId="14" borderId="2" xfId="0" applyNumberFormat="1" applyFont="1" applyFill="1" applyBorder="1" applyAlignment="1">
      <alignment horizontal="center" vertical="center" wrapText="1"/>
    </xf>
    <xf numFmtId="0" fontId="4" fillId="5" borderId="44" xfId="0" applyFont="1" applyFill="1" applyBorder="1" applyAlignment="1" applyProtection="1">
      <alignment horizontal="justify" vertical="top" wrapText="1"/>
      <protection locked="0"/>
    </xf>
    <xf numFmtId="1" fontId="4" fillId="5" borderId="44" xfId="0" applyNumberFormat="1" applyFont="1" applyFill="1" applyBorder="1" applyAlignment="1" applyProtection="1">
      <alignment horizontal="center" vertical="center" wrapText="1"/>
      <protection locked="0"/>
    </xf>
    <xf numFmtId="0" fontId="7" fillId="5" borderId="1" xfId="0" applyFont="1" applyFill="1" applyBorder="1" applyAlignment="1">
      <alignment horizontal="justify" vertical="center"/>
    </xf>
    <xf numFmtId="9" fontId="4" fillId="14" borderId="44" xfId="0" applyNumberFormat="1"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4" xfId="0" applyFont="1" applyFill="1" applyBorder="1" applyAlignment="1">
      <alignment horizontal="justify" vertical="top" wrapText="1"/>
    </xf>
    <xf numFmtId="1" fontId="4" fillId="5" borderId="44" xfId="0" applyNumberFormat="1" applyFont="1" applyFill="1" applyBorder="1" applyAlignment="1">
      <alignment horizontal="center" vertical="center" wrapText="1"/>
    </xf>
    <xf numFmtId="0" fontId="27" fillId="0" borderId="1" xfId="15" applyBorder="1" applyAlignment="1">
      <alignment vertical="center" wrapText="1"/>
    </xf>
    <xf numFmtId="0" fontId="27" fillId="0" borderId="1" xfId="15" applyBorder="1" applyAlignment="1">
      <alignment horizontal="justify" vertical="center"/>
    </xf>
    <xf numFmtId="0" fontId="27" fillId="0" borderId="1" xfId="15" applyBorder="1" applyAlignment="1">
      <alignment horizontal="justify" vertical="center" wrapText="1"/>
    </xf>
    <xf numFmtId="9" fontId="4" fillId="14" borderId="1" xfId="0" applyNumberFormat="1"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3" xfId="0" applyFont="1" applyFill="1" applyBorder="1" applyAlignment="1">
      <alignment horizontal="justify" vertical="top" wrapText="1"/>
    </xf>
    <xf numFmtId="9" fontId="7" fillId="0" borderId="1" xfId="8" applyFont="1" applyBorder="1" applyAlignment="1">
      <alignment horizontal="justify" vertical="top"/>
    </xf>
    <xf numFmtId="0" fontId="7" fillId="5" borderId="1" xfId="0" applyFont="1" applyFill="1" applyBorder="1" applyAlignment="1">
      <alignment vertical="center" wrapText="1"/>
    </xf>
    <xf numFmtId="0" fontId="4" fillId="5" borderId="4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44"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justify" vertical="top" wrapText="1"/>
      <protection locked="0"/>
    </xf>
    <xf numFmtId="1" fontId="4" fillId="5" borderId="33" xfId="0" applyNumberFormat="1" applyFont="1" applyFill="1" applyBorder="1" applyAlignment="1" applyProtection="1">
      <alignment horizontal="center" vertical="center" wrapText="1"/>
      <protection locked="0"/>
    </xf>
    <xf numFmtId="9" fontId="12" fillId="5" borderId="1" xfId="0" applyNumberFormat="1" applyFont="1" applyFill="1" applyBorder="1" applyAlignment="1">
      <alignment horizontal="center" vertical="center"/>
    </xf>
    <xf numFmtId="0" fontId="15" fillId="0" borderId="1" xfId="0" applyFont="1" applyBorder="1" applyAlignment="1">
      <alignment horizontal="justify" vertical="center"/>
    </xf>
    <xf numFmtId="44" fontId="4" fillId="5" borderId="9" xfId="9" applyFont="1" applyFill="1" applyBorder="1" applyAlignment="1" applyProtection="1">
      <alignment horizontal="center" vertical="center" wrapText="1"/>
      <protection locked="0"/>
    </xf>
    <xf numFmtId="0" fontId="4" fillId="16" borderId="1"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9" fontId="7" fillId="14" borderId="34" xfId="0" applyNumberFormat="1" applyFont="1" applyFill="1" applyBorder="1" applyAlignment="1">
      <alignment horizontal="center" vertical="center"/>
    </xf>
    <xf numFmtId="9" fontId="4" fillId="0" borderId="15" xfId="8" applyFont="1" applyFill="1" applyBorder="1" applyAlignment="1">
      <alignment horizontal="center" vertical="center" wrapText="1"/>
    </xf>
    <xf numFmtId="0" fontId="7" fillId="5" borderId="34" xfId="0" applyFont="1" applyFill="1" applyBorder="1" applyAlignment="1">
      <alignment horizontal="justify" vertical="top"/>
    </xf>
    <xf numFmtId="1" fontId="7" fillId="5" borderId="34" xfId="0" applyNumberFormat="1" applyFont="1" applyFill="1" applyBorder="1" applyAlignment="1">
      <alignment horizontal="center" vertical="center"/>
    </xf>
    <xf numFmtId="10" fontId="12" fillId="5"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xf numFmtId="9" fontId="7" fillId="0" borderId="1" xfId="8" applyFont="1" applyBorder="1" applyAlignment="1">
      <alignment horizontal="center" vertical="center" wrapText="1"/>
    </xf>
    <xf numFmtId="0" fontId="4" fillId="5" borderId="1" xfId="0" applyFont="1" applyFill="1" applyBorder="1" applyAlignment="1">
      <alignment horizontal="justify" vertical="top"/>
    </xf>
    <xf numFmtId="0" fontId="27" fillId="0" borderId="1" xfId="15" applyBorder="1" applyAlignment="1">
      <alignment horizontal="justify" vertical="top"/>
    </xf>
    <xf numFmtId="0" fontId="4" fillId="5" borderId="45" xfId="0" applyFont="1" applyFill="1" applyBorder="1" applyAlignment="1">
      <alignment horizontal="center" vertical="center" wrapText="1"/>
    </xf>
    <xf numFmtId="0" fontId="4" fillId="5" borderId="1" xfId="0" applyFont="1" applyFill="1" applyBorder="1" applyAlignment="1">
      <alignment horizontal="justify" vertical="top" wrapText="1"/>
    </xf>
    <xf numFmtId="0" fontId="12" fillId="5" borderId="2" xfId="0" applyFont="1" applyFill="1" applyBorder="1" applyAlignment="1">
      <alignment horizontal="center" vertical="center"/>
    </xf>
    <xf numFmtId="0" fontId="27" fillId="5" borderId="1" xfId="15" applyFill="1" applyBorder="1" applyAlignment="1">
      <alignment vertical="center" wrapText="1"/>
    </xf>
    <xf numFmtId="9" fontId="4" fillId="14" borderId="34" xfId="0" applyNumberFormat="1" applyFont="1" applyFill="1" applyBorder="1" applyAlignment="1">
      <alignment horizontal="center" vertical="center" wrapText="1"/>
    </xf>
    <xf numFmtId="0" fontId="4" fillId="5" borderId="45" xfId="0" applyFont="1" applyFill="1" applyBorder="1" applyAlignment="1" applyProtection="1">
      <alignment horizontal="center" vertical="center" wrapText="1"/>
      <protection locked="0"/>
    </xf>
    <xf numFmtId="0" fontId="4" fillId="5" borderId="34" xfId="0" applyFont="1" applyFill="1" applyBorder="1" applyAlignment="1" applyProtection="1">
      <alignment horizontal="justify" vertical="top" wrapText="1"/>
      <protection locked="0"/>
    </xf>
    <xf numFmtId="1" fontId="4" fillId="5" borderId="34" xfId="0" applyNumberFormat="1"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1" fontId="7" fillId="0" borderId="1" xfId="8" applyNumberFormat="1" applyFont="1" applyBorder="1" applyAlignment="1">
      <alignment horizontal="center" vertical="center"/>
    </xf>
    <xf numFmtId="0" fontId="7" fillId="0" borderId="1" xfId="0" applyFont="1" applyBorder="1" applyAlignment="1">
      <alignment vertical="center"/>
    </xf>
    <xf numFmtId="1" fontId="7" fillId="5" borderId="2" xfId="0" applyNumberFormat="1" applyFont="1" applyFill="1" applyBorder="1" applyAlignment="1">
      <alignment horizontal="center" vertical="center" wrapText="1"/>
    </xf>
    <xf numFmtId="0" fontId="27" fillId="5" borderId="1" xfId="15" applyFill="1" applyBorder="1" applyAlignment="1" applyProtection="1">
      <alignment horizontal="center" vertical="center" wrapText="1"/>
      <protection locked="0"/>
    </xf>
    <xf numFmtId="0" fontId="27" fillId="0" borderId="1" xfId="15" applyBorder="1" applyAlignment="1">
      <alignment horizontal="justify" vertical="top" wrapText="1"/>
    </xf>
    <xf numFmtId="0" fontId="7" fillId="5" borderId="1" xfId="0" applyFont="1" applyFill="1" applyBorder="1" applyAlignment="1">
      <alignment horizontal="left" vertical="center" wrapText="1"/>
    </xf>
    <xf numFmtId="0" fontId="7" fillId="5" borderId="1" xfId="0" applyFont="1" applyFill="1" applyBorder="1" applyAlignment="1">
      <alignment horizontal="justify"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27" fillId="5" borderId="1" xfId="15"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0" fontId="7" fillId="0" borderId="3" xfId="0" applyFont="1" applyBorder="1"/>
    <xf numFmtId="1" fontId="7" fillId="0" borderId="3" xfId="0" applyNumberFormat="1" applyFont="1" applyBorder="1" applyAlignment="1" applyProtection="1">
      <alignment horizontal="center" vertical="center" wrapText="1"/>
      <protection locked="0"/>
    </xf>
    <xf numFmtId="9" fontId="4" fillId="14" borderId="34" xfId="0" applyNumberFormat="1" applyFont="1" applyFill="1" applyBorder="1" applyAlignment="1" applyProtection="1">
      <alignment horizontal="center" vertical="center" wrapText="1"/>
      <protection locked="0"/>
    </xf>
    <xf numFmtId="1" fontId="12" fillId="5" borderId="34" xfId="0" applyNumberFormat="1"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xf>
    <xf numFmtId="0" fontId="7" fillId="0" borderId="0" xfId="0" applyFont="1" applyAlignment="1">
      <alignment horizontal="justify" vertical="center"/>
    </xf>
    <xf numFmtId="10" fontId="7" fillId="14" borderId="0" xfId="0" applyNumberFormat="1" applyFont="1" applyFill="1" applyAlignment="1">
      <alignment horizontal="center"/>
    </xf>
    <xf numFmtId="3" fontId="7" fillId="12" borderId="0" xfId="0" applyNumberFormat="1" applyFont="1" applyFill="1"/>
    <xf numFmtId="0" fontId="19" fillId="0" borderId="2" xfId="10" applyFont="1" applyBorder="1" applyAlignment="1">
      <alignment horizontal="center" vertical="center" wrapText="1"/>
    </xf>
    <xf numFmtId="0" fontId="19" fillId="0" borderId="1" xfId="10" applyFont="1" applyBorder="1" applyAlignment="1">
      <alignment horizontal="center" vertical="center" wrapText="1"/>
    </xf>
    <xf numFmtId="0" fontId="24" fillId="29" borderId="0" xfId="11" applyFont="1" applyFill="1" applyBorder="1" applyAlignment="1">
      <alignment horizontal="center" vertical="center" wrapText="1"/>
    </xf>
    <xf numFmtId="0" fontId="24" fillId="29" borderId="40" xfId="11" applyFont="1" applyFill="1" applyBorder="1" applyAlignment="1">
      <alignment horizontal="center" vertical="center" wrapText="1"/>
    </xf>
    <xf numFmtId="0" fontId="25" fillId="32" borderId="41" xfId="10" applyFont="1" applyFill="1" applyBorder="1" applyAlignment="1">
      <alignment horizontal="center" vertical="center"/>
    </xf>
    <xf numFmtId="0" fontId="4" fillId="0" borderId="3" xfId="10" applyFont="1" applyBorder="1" applyAlignment="1">
      <alignment horizontal="center" vertical="center" wrapText="1"/>
    </xf>
    <xf numFmtId="0" fontId="4" fillId="0" borderId="6" xfId="10" applyFont="1" applyBorder="1" applyAlignment="1">
      <alignment horizontal="center" vertical="center" wrapText="1"/>
    </xf>
    <xf numFmtId="0" fontId="4" fillId="0" borderId="2" xfId="10" applyFont="1" applyBorder="1" applyAlignment="1">
      <alignment horizontal="center" vertical="center" wrapText="1"/>
    </xf>
    <xf numFmtId="0" fontId="4" fillId="0" borderId="1" xfId="10" applyFont="1" applyBorder="1" applyAlignment="1">
      <alignment horizontal="center" vertical="center" wrapText="1"/>
    </xf>
    <xf numFmtId="0" fontId="4" fillId="0" borderId="33" xfId="11" applyFont="1" applyBorder="1" applyAlignment="1">
      <alignment horizontal="justify" vertical="top" wrapText="1"/>
    </xf>
    <xf numFmtId="0" fontId="4" fillId="0" borderId="5" xfId="11" applyFont="1" applyBorder="1" applyAlignment="1">
      <alignment horizontal="justify" vertical="top" wrapText="1"/>
    </xf>
    <xf numFmtId="0" fontId="22" fillId="30" borderId="33" xfId="10" applyFont="1" applyFill="1" applyBorder="1" applyAlignment="1">
      <alignment horizontal="center" vertical="center" wrapText="1"/>
    </xf>
    <xf numFmtId="0" fontId="22" fillId="30" borderId="5" xfId="10" applyFont="1" applyFill="1" applyBorder="1" applyAlignment="1">
      <alignment horizontal="center" vertical="center" wrapText="1"/>
    </xf>
    <xf numFmtId="0" fontId="19" fillId="0" borderId="1" xfId="10" applyFont="1" applyBorder="1" applyAlignment="1">
      <alignment horizontal="justify" vertical="top" wrapText="1"/>
    </xf>
    <xf numFmtId="0" fontId="19" fillId="0" borderId="1" xfId="10" applyFont="1" applyBorder="1" applyAlignment="1">
      <alignment horizontal="center" vertical="center"/>
    </xf>
    <xf numFmtId="0" fontId="19" fillId="0" borderId="3" xfId="10" applyFont="1" applyBorder="1" applyAlignment="1">
      <alignment horizontal="center" vertical="center" wrapText="1"/>
    </xf>
    <xf numFmtId="0" fontId="19" fillId="0" borderId="3" xfId="10" applyFont="1" applyBorder="1" applyAlignment="1">
      <alignment horizontal="justify" vertical="top" wrapText="1"/>
    </xf>
    <xf numFmtId="0" fontId="19" fillId="0" borderId="2" xfId="10" applyFont="1" applyBorder="1" applyAlignment="1">
      <alignment horizontal="justify" vertical="top" wrapText="1"/>
    </xf>
    <xf numFmtId="0" fontId="19" fillId="0" borderId="34" xfId="10" applyFont="1" applyBorder="1" applyAlignment="1">
      <alignment horizontal="center" vertical="center" wrapText="1"/>
    </xf>
    <xf numFmtId="0" fontId="19" fillId="0" borderId="35" xfId="10" applyFont="1" applyBorder="1" applyAlignment="1">
      <alignment horizontal="center" vertical="center" wrapText="1"/>
    </xf>
    <xf numFmtId="0" fontId="19" fillId="0" borderId="20" xfId="10" applyFont="1" applyBorder="1" applyAlignment="1">
      <alignment horizontal="center" vertical="center" wrapText="1"/>
    </xf>
    <xf numFmtId="9" fontId="17" fillId="5" borderId="33" xfId="10" applyNumberFormat="1" applyFont="1" applyFill="1" applyBorder="1" applyAlignment="1">
      <alignment horizontal="center" vertical="center" wrapText="1"/>
    </xf>
    <xf numFmtId="9" fontId="17" fillId="5" borderId="42" xfId="10" applyNumberFormat="1" applyFont="1" applyFill="1" applyBorder="1" applyAlignment="1">
      <alignment horizontal="center" vertical="center" wrapText="1"/>
    </xf>
    <xf numFmtId="9" fontId="17" fillId="5" borderId="5" xfId="10" applyNumberFormat="1" applyFont="1" applyFill="1" applyBorder="1" applyAlignment="1">
      <alignment horizontal="center" vertical="center" wrapText="1"/>
    </xf>
    <xf numFmtId="0" fontId="21" fillId="29" borderId="0" xfId="11" applyFont="1" applyFill="1" applyBorder="1" applyAlignment="1">
      <alignment horizontal="center" vertical="center" wrapText="1"/>
    </xf>
    <xf numFmtId="0" fontId="21" fillId="29" borderId="40" xfId="11" applyFont="1" applyFill="1" applyBorder="1" applyAlignment="1">
      <alignment horizontal="center" vertical="center" wrapText="1"/>
    </xf>
  </cellXfs>
  <cellStyles count="16">
    <cellStyle name="BodyStyle" xfId="5"/>
    <cellStyle name="HeaderStyle" xfId="3"/>
    <cellStyle name="Hipervínculo" xfId="15" builtinId="8"/>
    <cellStyle name="Millares" xfId="7" builtinId="3"/>
    <cellStyle name="Millares [0]" xfId="1" builtinId="6"/>
    <cellStyle name="Millares [0] 2" xfId="6"/>
    <cellStyle name="Moneda" xfId="9" builtinId="4"/>
    <cellStyle name="Moneda [0] 2" xfId="14"/>
    <cellStyle name="Normal" xfId="0" builtinId="0"/>
    <cellStyle name="Normal 2" xfId="2"/>
    <cellStyle name="Normal 2 2" xfId="11"/>
    <cellStyle name="Normal 3" xfId="4"/>
    <cellStyle name="Normal 4" xfId="10"/>
    <cellStyle name="Porcentaje" xfId="8" builtinId="5"/>
    <cellStyle name="Porcentaje 2" xfId="13"/>
    <cellStyle name="Porcentaje 4" xfId="12"/>
  </cellStyles>
  <dxfs count="138">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theme="0"/>
        </patternFill>
      </fill>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justify" vertical="top" textRotation="0" wrapText="1" indent="0" justifyLastLine="0" shrinkToFit="0" readingOrder="0"/>
      <border diagonalUp="0" diagonalDown="0">
        <left/>
        <right/>
        <top style="thin">
          <color auto="1"/>
        </top>
        <bottom style="thin">
          <color auto="1"/>
        </bottom>
      </border>
      <protection locked="0" hidden="0"/>
    </dxf>
    <dxf>
      <font>
        <b val="0"/>
        <i val="0"/>
        <strike val="0"/>
        <condense val="0"/>
        <extend val="0"/>
        <outline val="0"/>
        <shadow val="0"/>
        <u val="none"/>
        <vertAlign val="baseline"/>
        <sz val="14"/>
        <color theme="1"/>
        <name val="Arial"/>
        <scheme val="none"/>
      </font>
      <numFmt numFmtId="1" formatCode="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name val="Arial"/>
        <scheme val="none"/>
      </font>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37"/>
      <tableStyleElement type="headerRow" dxfId="136"/>
    </tableStyle>
  </tableStyles>
  <colors>
    <mruColors>
      <color rgb="FF00FF99"/>
      <color rgb="FF99FF99"/>
      <color rgb="FF00FF00"/>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AA117" totalsRowCount="1" headerRowDxfId="129" dataDxfId="127" headerRowBorderDxfId="128" tableBorderDxfId="126" headerRowCellStyle="Millares [0]">
  <tableColumns count="27">
    <tableColumn id="1" name="ODS" dataDxfId="125" totalsRowDxfId="26"/>
    <tableColumn id="2" name="Derechos Humanos" dataDxfId="124" totalsRowDxfId="25"/>
    <tableColumn id="3" name="Dimensión Modelo Integrado de Planeación y Gestión" dataDxfId="123" totalsRowDxfId="24"/>
    <tableColumn id="4" name="Objetivo Institucional" dataDxfId="122" totalsRowDxfId="23"/>
    <tableColumn id="5" name="Objetivo Especifico" dataDxfId="121" totalsRowDxfId="22"/>
    <tableColumn id="6" name="Proyecto de inversión" dataDxfId="120" totalsRowDxfId="21"/>
    <tableColumn id="7" name="Producto del proyecto" dataDxfId="119" totalsRowDxfId="20"/>
    <tableColumn id="8" name="Código Producto del Proyecto" dataDxfId="118" totalsRowDxfId="19"/>
    <tableColumn id="9" name="Proceso Responsable" dataDxfId="117" totalsRowDxfId="18"/>
    <tableColumn id="10" name="Grupo de trabajo" dataDxfId="116" totalsRowDxfId="17" dataCellStyle="BodyStyle"/>
    <tableColumn id="11" name="Meta" dataDxfId="115" totalsRowDxfId="16"/>
    <tableColumn id="12" name="Meta Cuatrienio" dataDxfId="114" totalsRowDxfId="15"/>
    <tableColumn id="13" name="Meta 2020_x000a_(Actividad ó Meta anual)" dataDxfId="113" totalsRowDxfId="14" dataCellStyle="BodyStyle"/>
    <tableColumn id="14" name="Actividad " totalsRowLabel="% EJECUCIÓN  PAA" dataDxfId="112" totalsRowDxfId="13" dataCellStyle="Normal 2"/>
    <tableColumn id="22" name="Avance Porcentual Acumulado (Indicador)" totalsRowFunction="custom" dataDxfId="111" totalsRowDxfId="12" dataCellStyle="Millares">
      <calculatedColumnFormula>Tabla1[[#This Row],[Avance Acumulado númerico o Porcentaje de la Actividad]]/Tabla1[[#This Row],[Meta 2020
(Actividad ó Meta anual)]]</calculatedColumnFormula>
      <totalsRowFormula>AVERAGE(Tabla1[Avance Porcentual Acumulado (Indicador)])</totalsRowFormula>
    </tableColumn>
    <tableColumn id="19" name="Peso Porcentual de la Actividad en relación con la Meta " dataDxfId="110" totalsRowDxfId="11" dataCellStyle="Normal 2"/>
    <tableColumn id="16" name="Indicador Eficacia" dataDxfId="109" totalsRowDxfId="10"/>
    <tableColumn id="20" name=" Presupuesto por Meta del proyecto de inversión" dataDxfId="108" totalsRowDxfId="9"/>
    <tableColumn id="17" name="Fecha Inicio " dataDxfId="107" totalsRowDxfId="8" dataCellStyle="Normal 2"/>
    <tableColumn id="18" name="Fecha Fin" dataDxfId="106" totalsRowDxfId="7"/>
    <tableColumn id="27" name="Avance Acumulado númerico o Porcentaje de la Actividad" totalsRowLabel=" " dataDxfId="105" totalsRowDxfId="6">
      <calculatedColumnFormula>Tabla1[[#This Row],[Avance Mes Enero]]+Tabla1[[#This Row],[Avance Mes Febrero]]</calculatedColumnFormula>
    </tableColumn>
    <tableColumn id="23" name="Observaciones Mes Enero" dataDxfId="104" totalsRowDxfId="5"/>
    <tableColumn id="24" name="Avance Mes Enero" dataDxfId="103" totalsRowDxfId="4"/>
    <tableColumn id="26" name="Evidencia Mes Enero" dataDxfId="102" totalsRowDxfId="3"/>
    <tableColumn id="15" name="Observaciones Mes Febrero" dataDxfId="101" totalsRowDxfId="2"/>
    <tableColumn id="21" name="Avance Mes Febrero" dataDxfId="100" totalsRowDxfId="1"/>
    <tableColumn id="25" name="Evidencia Mes Febrero" dataDxfId="99" totalsRowDxfId="0"/>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88" dataDxfId="86" headerRowBorderDxfId="87" tableBorderDxfId="85" headerRowCellStyle="Millares [0]">
  <autoFilter ref="A1:BF118"/>
  <tableColumns count="58">
    <tableColumn id="1" name="ODS" dataDxfId="84"/>
    <tableColumn id="2" name="Derechos Humanos" dataDxfId="83"/>
    <tableColumn id="3" name="Dimensión Modelo Integrado de Planeación y Gestión" dataDxfId="82"/>
    <tableColumn id="4" name="Objetivo Institucional" dataDxfId="81"/>
    <tableColumn id="5" name="Objetivo Especifico" dataDxfId="80"/>
    <tableColumn id="6" name="Proyecto" dataDxfId="79"/>
    <tableColumn id="7" name="Producto" dataDxfId="78"/>
    <tableColumn id="8" name="Código Producto" dataDxfId="77"/>
    <tableColumn id="9" name="Proceso Responsable" dataDxfId="76"/>
    <tableColumn id="10" name="Grupo de trabajo" dataDxfId="75" dataCellStyle="BodyStyle"/>
    <tableColumn id="15" name="Funcionario responsable" dataDxfId="74" dataCellStyle="BodyStyle"/>
    <tableColumn id="11" name="Meta" dataDxfId="73"/>
    <tableColumn id="12" name="Meta Cuatrienio" dataDxfId="72"/>
    <tableColumn id="13" name="Meta 2020" dataDxfId="71" dataCellStyle="BodyStyle"/>
    <tableColumn id="14" name="Actividad " dataDxfId="70" dataCellStyle="Normal 2"/>
    <tableColumn id="19" name="Peso Porcentual de la Actividad en relación con la Meta " dataDxfId="69" dataCellStyle="Normal 2"/>
    <tableColumn id="60" name="PORCENTAJE DE AVANCE DE LA META" dataDxfId="68" dataCellStyle="Millares">
      <calculatedColumnFormula>+Tabla13[[#This Row],[ACUMULADO AVANCE ACTIVIDAD]]/Tabla13[[#This Row],[Meta 2020]]</calculatedColumnFormula>
    </tableColumn>
    <tableColumn id="16" name="Indicador Eficacia" dataDxfId="67"/>
    <tableColumn id="20" name="Presupuesto por producto" dataDxfId="66"/>
    <tableColumn id="17" name="Fecha Inicio " dataDxfId="65" dataCellStyle="Normal 2"/>
    <tableColumn id="18" name="Fecha Fin" dataDxfId="64"/>
    <tableColumn id="21" name="ACUMULADO AVANCE ACTIVIDAD" dataDxfId="63">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62"/>
    <tableColumn id="23" name="AVANCE _x000a_ ENERO" dataDxfId="61"/>
    <tableColumn id="48" name="EVIDENCIA ENERO (Favor Adjuntar)" dataDxfId="60"/>
    <tableColumn id="26" name="OBSERVACIONES_x000a_ FEBRERO" dataDxfId="59"/>
    <tableColumn id="27" name="AVANCE  FEBRERO" dataDxfId="58"/>
    <tableColumn id="49" name="EVIDENCIA FEBRERO_x000a_(Favor adjuntar)" dataDxfId="57"/>
    <tableColumn id="28" name="OBSERVACIONES MARZO" dataDxfId="56"/>
    <tableColumn id="29" name="AVANCE  MARZO" dataDxfId="55"/>
    <tableColumn id="50" name="EVIDENCIA MARZO_x000a_(Favor adjuntar)" dataDxfId="54"/>
    <tableColumn id="30" name="OBSERVACIONES_x000a_ ABRIL" dataDxfId="53"/>
    <tableColumn id="31" name="AVANCE  ABRIL" dataDxfId="52"/>
    <tableColumn id="51" name="EVIDENCIA ABRIL_x000a_(Favor adjuntar)" dataDxfId="51"/>
    <tableColumn id="32" name="OBSERVACIONES_x000a_MAYO" dataDxfId="50"/>
    <tableColumn id="33" name="AVANCE L MAYO" dataDxfId="49"/>
    <tableColumn id="52" name="EVIDENCIA MAYO_x000a_(Favor adjuntar)" dataDxfId="48"/>
    <tableColumn id="34" name="OBSERVACIONES_x000a_JUNIO" dataDxfId="47"/>
    <tableColumn id="35" name="AVANCE _x000a_JUNIO" dataDxfId="46"/>
    <tableColumn id="53" name="EVIDENCIA JUNIO_x000a_(Favor adjuntar)" dataDxfId="45"/>
    <tableColumn id="36" name="OBSERVACIONES_x000a_JULIO" dataDxfId="44"/>
    <tableColumn id="37" name="AVANCE _x000a_JULIO" dataDxfId="43"/>
    <tableColumn id="54" name="EVIDENCIA JULIO (Favor adjuntar)" dataDxfId="42"/>
    <tableColumn id="38" name="OBSERVACIONES_x000a_AGOSTO" dataDxfId="41"/>
    <tableColumn id="39" name="AVANCE _x000a_AGOSTO" dataDxfId="40"/>
    <tableColumn id="55" name="EVIDENCIA AGOSTO_x000a_(Favor adjuntar)" dataDxfId="39"/>
    <tableColumn id="40" name="OBSERVACIONES_x000a_SEPTIEMBRE" dataDxfId="38"/>
    <tableColumn id="41" name="AVANCE _x000a_SEPTIEMBRE" dataDxfId="37"/>
    <tableColumn id="56" name="EVIDENCIA SEPTIEMBRE_x000a_(Favor adjuntar)" dataDxfId="36"/>
    <tableColumn id="42" name="OBSERVACIONES_x000a_OCTUBRE" dataDxfId="35"/>
    <tableColumn id="43" name="AVANCE _x000a_OCTUBRE" dataDxfId="34"/>
    <tableColumn id="57" name="EVIDENCIA OCTUBRE_x000a_(Favor adjuntar)" dataDxfId="33"/>
    <tableColumn id="44" name="OBSERVACIONES_x000a_NOVIEMBRE" dataDxfId="32"/>
    <tableColumn id="45" name="AVANCE NOVIEMBRE" dataDxfId="31"/>
    <tableColumn id="58" name="EVIDENCIA NOVIEMBRE_x000a_(Favor adjuntar)" dataDxfId="30"/>
    <tableColumn id="46" name="OBSERVACIONES_x000a_DICIEMBRE" dataDxfId="29"/>
    <tableColumn id="47" name="AVANCE DICIEMBRE" dataDxfId="28"/>
    <tableColumn id="59" name="EVIDENCIA DICIEMBRE_x000a_(Favor adjuntar)" dataDxfId="27"/>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inci.gov.co/transparencia/61-politicas-y-lineamientos-2020" TargetMode="External"/><Relationship Id="rId13" Type="http://schemas.openxmlformats.org/officeDocument/2006/relationships/hyperlink" Target="http://www.inci.gov.co/transparencia/61-politicas-y-lineamientos-2020" TargetMode="External"/><Relationship Id="rId18" Type="http://schemas.openxmlformats.org/officeDocument/2006/relationships/hyperlink" Target="http://www.inci.gov.co/transparencia/61-politicas-y-lineamientos-2020" TargetMode="External"/><Relationship Id="rId3" Type="http://schemas.openxmlformats.org/officeDocument/2006/relationships/hyperlink" Target="http://www.inci.gov.co/transparencia/61-politicas-y-lineamientos-2020%20%20item%20Plan%20estrat&#233;gico%20de%20Tecnolog&#237;as%20de%20la%20Informaci&#243;n%20y%20Comunicaciones%202019-2022" TargetMode="External"/><Relationship Id="rId21" Type="http://schemas.openxmlformats.org/officeDocument/2006/relationships/printerSettings" Target="../printerSettings/printerSettings3.bin"/><Relationship Id="rId7" Type="http://schemas.openxmlformats.org/officeDocument/2006/relationships/hyperlink" Target="http://www.inci.gov.co/transparencia/61-politicas-y-lineamientos-2020%20%20item%20Plan%20de%20Tratamiento%20de%20Riesgos%20de%20Seguridad%20y%20Privacidad%20de%20la%20informaci&#243;n%202020" TargetMode="External"/><Relationship Id="rId12" Type="http://schemas.openxmlformats.org/officeDocument/2006/relationships/hyperlink" Target="http://www.inci.gov.co/transparencia/61-politicas-y-lineamientos-2020" TargetMode="External"/><Relationship Id="rId17" Type="http://schemas.openxmlformats.org/officeDocument/2006/relationships/hyperlink" Target="http://inci.gov.co/transparencia/52-ejecucion-presupuestal-historica-anual-2020" TargetMode="External"/><Relationship Id="rId2" Type="http://schemas.openxmlformats.org/officeDocument/2006/relationships/hyperlink" Target="http://www.inci.gov.co/transparencia/61-politicas-y-lineamientos-2020" TargetMode="External"/><Relationship Id="rId16" Type="http://schemas.openxmlformats.org/officeDocument/2006/relationships/hyperlink" Target="http://www.inci.gov.co/transparencia/61-politicas-y-lineamientos-2020" TargetMode="External"/><Relationship Id="rId20" Type="http://schemas.openxmlformats.org/officeDocument/2006/relationships/hyperlink" Target="http://www.inci.gov.co/transparencia/61-politicas-y-lineamientos-2020" TargetMode="External"/><Relationship Id="rId1" Type="http://schemas.openxmlformats.org/officeDocument/2006/relationships/hyperlink" Target="http://inci.gov.co/blog/la-radio-es-el-medio-de-comunicacion-preferido-por-las-personas-con-discapacidad-visual" TargetMode="External"/><Relationship Id="rId6" Type="http://schemas.openxmlformats.org/officeDocument/2006/relationships/hyperlink" Target="http://www.inci.gov.co/transparencia/61-politicas-y-lineamientos-2020%20%20item%20Plan%20de%20Mantenimiento%20de%20Tecnolog&#237;as%20de%20la%20informaci&#243;n%202020" TargetMode="External"/><Relationship Id="rId11" Type="http://schemas.openxmlformats.org/officeDocument/2006/relationships/hyperlink" Target="http://www.inci.gov.co/transparencia/61-politicas-y-lineamientos-2020" TargetMode="External"/><Relationship Id="rId24" Type="http://schemas.openxmlformats.org/officeDocument/2006/relationships/comments" Target="../comments1.xml"/><Relationship Id="rId5" Type="http://schemas.openxmlformats.org/officeDocument/2006/relationships/hyperlink" Target="http://www.inci.gov.co/transparencia/61-politicas-y-lineamientos-2020%20%20item%20Plan%20de%20Seguridad%20y%20Privacidad%20de%20la%20Informaci&#243;n%202020" TargetMode="External"/><Relationship Id="rId15" Type="http://schemas.openxmlformats.org/officeDocument/2006/relationships/hyperlink" Target="http://www.inci.gov.co/transparencia/61-politicas-y-lineamientos-2020" TargetMode="External"/><Relationship Id="rId23" Type="http://schemas.openxmlformats.org/officeDocument/2006/relationships/table" Target="../tables/table1.xml"/><Relationship Id="rId10" Type="http://schemas.openxmlformats.org/officeDocument/2006/relationships/hyperlink" Target="http://www.inci.gov.co/transparencia/61-politicas-y-lineamientos-2020" TargetMode="External"/><Relationship Id="rId19" Type="http://schemas.openxmlformats.org/officeDocument/2006/relationships/hyperlink" Target="http://www.inci.gov.co/transparencia/61-politicas-y-lineamientos-2020" TargetMode="External"/><Relationship Id="rId4" Type="http://schemas.openxmlformats.org/officeDocument/2006/relationships/hyperlink" Target="http://www.inci.gov.co/transparencia/61-politicas-y-lineamientos-2020%20%20item%20Plan%20de%20Preservaci&#243;n%20Digital%202020" TargetMode="External"/><Relationship Id="rId9" Type="http://schemas.openxmlformats.org/officeDocument/2006/relationships/hyperlink" Target="http://www.inci.gov.co/transparencia/105-programa-de-gestion-documental-0" TargetMode="External"/><Relationship Id="rId14" Type="http://schemas.openxmlformats.org/officeDocument/2006/relationships/hyperlink" Target="http://www.inci.gov.co/transparencia/61-politicas-y-lineamientos-2020" TargetMode="External"/><Relationship Id="rId2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zoomScale="55" zoomScaleNormal="55" zoomScaleSheetLayoutView="55" workbookViewId="0">
      <selection activeCell="N4" sqref="N4"/>
    </sheetView>
  </sheetViews>
  <sheetFormatPr baseColWidth="10" defaultColWidth="11.42578125" defaultRowHeight="15" x14ac:dyDescent="0.2"/>
  <cols>
    <col min="1" max="1" width="33.5703125" style="478" customWidth="1"/>
    <col min="2" max="2" width="43.5703125" style="461" customWidth="1"/>
    <col min="3" max="3" width="48.85546875" style="461" customWidth="1"/>
    <col min="4" max="4" width="25.28515625" style="462" customWidth="1"/>
    <col min="5" max="5" width="17.28515625" style="461" customWidth="1"/>
    <col min="6" max="6" width="15.5703125" style="461" customWidth="1"/>
    <col min="7" max="7" width="20.5703125" style="461" customWidth="1"/>
    <col min="8" max="8" width="17.140625" style="461" customWidth="1"/>
    <col min="9" max="9" width="17" style="461" customWidth="1"/>
    <col min="10" max="10" width="19.28515625" style="461" customWidth="1"/>
    <col min="11" max="11" width="16.28515625" style="461" customWidth="1"/>
    <col min="12" max="12" width="15.28515625" style="461" customWidth="1"/>
    <col min="13" max="13" width="19.7109375" style="461" customWidth="1"/>
    <col min="14" max="14" width="30.42578125" style="461" customWidth="1"/>
    <col min="15" max="15" width="18.85546875" style="461" customWidth="1"/>
    <col min="16" max="16" width="18.85546875" style="461" hidden="1" customWidth="1"/>
    <col min="17" max="17" width="16.5703125" style="461" hidden="1" customWidth="1"/>
    <col min="18" max="18" width="16.7109375" style="461" hidden="1" customWidth="1"/>
    <col min="19" max="19" width="19.28515625" style="461" hidden="1" customWidth="1"/>
    <col min="20" max="20" width="21.7109375" style="461" hidden="1" customWidth="1"/>
    <col min="21" max="21" width="18.42578125" style="461" hidden="1" customWidth="1"/>
    <col min="22" max="22" width="34.42578125" style="461" customWidth="1"/>
    <col min="23" max="16384" width="11.42578125" style="461"/>
  </cols>
  <sheetData>
    <row r="1" spans="1:22" ht="45.75" customHeight="1" thickBot="1" x14ac:dyDescent="0.25">
      <c r="A1" s="810" t="s">
        <v>509</v>
      </c>
      <c r="B1" s="810"/>
      <c r="C1" s="810"/>
      <c r="D1" s="810"/>
      <c r="E1" s="810"/>
      <c r="F1" s="811"/>
      <c r="G1" s="466" t="s">
        <v>450</v>
      </c>
      <c r="H1" s="466" t="s">
        <v>451</v>
      </c>
      <c r="I1" s="466" t="s">
        <v>452</v>
      </c>
      <c r="J1" s="467" t="s">
        <v>453</v>
      </c>
      <c r="K1" s="483"/>
      <c r="L1" s="483"/>
      <c r="M1" s="483"/>
      <c r="N1" s="483"/>
      <c r="O1" s="483"/>
      <c r="P1" s="483"/>
      <c r="Q1" s="483"/>
    </row>
    <row r="2" spans="1:22" ht="31.5" customHeight="1" thickBot="1" x14ac:dyDescent="0.25">
      <c r="A2" s="810"/>
      <c r="B2" s="810"/>
      <c r="C2" s="810"/>
      <c r="D2" s="810"/>
      <c r="E2" s="810"/>
      <c r="F2" s="811"/>
      <c r="G2" s="480">
        <f>AVERAGE(G4:G6)</f>
        <v>0.29531630266319991</v>
      </c>
      <c r="H2" s="484">
        <v>0.53</v>
      </c>
      <c r="I2" s="484">
        <v>0.7</v>
      </c>
      <c r="J2" s="485">
        <v>0.36</v>
      </c>
      <c r="K2" s="471"/>
      <c r="L2" s="471"/>
      <c r="M2" s="471"/>
      <c r="N2" s="471"/>
      <c r="O2" s="471"/>
      <c r="P2" s="471"/>
      <c r="Q2" s="471"/>
      <c r="R2" s="424"/>
      <c r="S2" s="424"/>
      <c r="T2" s="424"/>
      <c r="U2" s="424"/>
    </row>
    <row r="3" spans="1:22" ht="47.25" x14ac:dyDescent="0.2">
      <c r="A3" s="496" t="s">
        <v>506</v>
      </c>
      <c r="B3" s="498" t="s">
        <v>507</v>
      </c>
      <c r="C3" s="472" t="s">
        <v>454</v>
      </c>
      <c r="D3" s="472" t="s">
        <v>455</v>
      </c>
      <c r="E3" s="473" t="s">
        <v>456</v>
      </c>
      <c r="F3" s="472" t="s">
        <v>110</v>
      </c>
      <c r="G3" s="564" t="s">
        <v>518</v>
      </c>
      <c r="H3" s="474" t="s">
        <v>458</v>
      </c>
      <c r="I3" s="474" t="s">
        <v>459</v>
      </c>
      <c r="J3" s="559" t="s">
        <v>460</v>
      </c>
      <c r="K3" s="474" t="s">
        <v>461</v>
      </c>
      <c r="L3" s="474" t="s">
        <v>462</v>
      </c>
      <c r="M3" s="559" t="s">
        <v>463</v>
      </c>
      <c r="N3" s="475" t="s">
        <v>527</v>
      </c>
      <c r="O3" s="586"/>
      <c r="P3" s="474" t="s">
        <v>464</v>
      </c>
      <c r="Q3" s="474" t="s">
        <v>465</v>
      </c>
      <c r="R3" s="559" t="s">
        <v>466</v>
      </c>
      <c r="S3" s="474" t="s">
        <v>467</v>
      </c>
      <c r="T3" s="474" t="s">
        <v>468</v>
      </c>
      <c r="U3" s="559" t="s">
        <v>469</v>
      </c>
    </row>
    <row r="4" spans="1:22" ht="84.75" customHeight="1" x14ac:dyDescent="0.2">
      <c r="A4" s="557">
        <v>2203003</v>
      </c>
      <c r="B4" s="499" t="s">
        <v>122</v>
      </c>
      <c r="C4" s="425" t="s">
        <v>470</v>
      </c>
      <c r="D4" s="529" t="s">
        <v>471</v>
      </c>
      <c r="E4" s="427">
        <v>356</v>
      </c>
      <c r="F4" s="529">
        <v>85</v>
      </c>
      <c r="G4" s="565">
        <f>M4/F4</f>
        <v>0.4823529411764706</v>
      </c>
      <c r="H4" s="428">
        <v>1</v>
      </c>
      <c r="I4" s="428">
        <v>7</v>
      </c>
      <c r="J4" s="560">
        <v>11</v>
      </c>
      <c r="K4" s="429">
        <f>J4+K15</f>
        <v>15</v>
      </c>
      <c r="L4" s="429">
        <f>K4+L15</f>
        <v>29</v>
      </c>
      <c r="M4" s="560">
        <f>L4+M15</f>
        <v>41</v>
      </c>
      <c r="N4" s="430" t="s">
        <v>521</v>
      </c>
      <c r="O4" s="585"/>
      <c r="P4" s="429"/>
      <c r="Q4" s="429"/>
      <c r="R4" s="560"/>
      <c r="S4" s="428"/>
      <c r="T4" s="428"/>
      <c r="U4" s="560"/>
    </row>
    <row r="5" spans="1:22" ht="82.5" customHeight="1" x14ac:dyDescent="0.2">
      <c r="A5" s="557">
        <v>2203016</v>
      </c>
      <c r="B5" s="499" t="s">
        <v>124</v>
      </c>
      <c r="C5" s="425" t="s">
        <v>472</v>
      </c>
      <c r="D5" s="529" t="s">
        <v>473</v>
      </c>
      <c r="E5" s="427">
        <v>52</v>
      </c>
      <c r="F5" s="529">
        <v>13</v>
      </c>
      <c r="G5" s="565">
        <f>M5/F5</f>
        <v>0.15384615384615385</v>
      </c>
      <c r="H5" s="428">
        <v>0</v>
      </c>
      <c r="I5" s="428">
        <v>0</v>
      </c>
      <c r="J5" s="560">
        <v>0</v>
      </c>
      <c r="K5" s="429">
        <f>J5+K21</f>
        <v>0</v>
      </c>
      <c r="L5" s="429">
        <f>K5+L21</f>
        <v>0</v>
      </c>
      <c r="M5" s="560">
        <f>L5+N21</f>
        <v>2</v>
      </c>
      <c r="N5" s="430" t="s">
        <v>523</v>
      </c>
      <c r="O5" s="585"/>
      <c r="P5" s="429"/>
      <c r="Q5" s="429"/>
      <c r="R5" s="560"/>
      <c r="S5" s="428"/>
      <c r="T5" s="428"/>
      <c r="U5" s="560"/>
    </row>
    <row r="6" spans="1:22" ht="182.25" customHeight="1" x14ac:dyDescent="0.2">
      <c r="A6" s="557">
        <v>2203018</v>
      </c>
      <c r="B6" s="499" t="s">
        <v>474</v>
      </c>
      <c r="C6" s="425" t="s">
        <v>475</v>
      </c>
      <c r="D6" s="529" t="s">
        <v>476</v>
      </c>
      <c r="E6" s="432">
        <v>773713</v>
      </c>
      <c r="F6" s="433">
        <v>102923</v>
      </c>
      <c r="G6" s="565">
        <f>M6/F6</f>
        <v>0.24974981296697532</v>
      </c>
      <c r="H6" s="434">
        <v>7657</v>
      </c>
      <c r="I6" s="434">
        <v>20179</v>
      </c>
      <c r="J6" s="561">
        <v>25093</v>
      </c>
      <c r="K6" s="435">
        <f>J6+K32</f>
        <v>25205</v>
      </c>
      <c r="L6" s="435">
        <f>K6+L32</f>
        <v>25333</v>
      </c>
      <c r="M6" s="561">
        <f>L6+M32</f>
        <v>25705</v>
      </c>
      <c r="N6" s="430" t="s">
        <v>522</v>
      </c>
      <c r="O6" s="585"/>
      <c r="P6" s="435"/>
      <c r="Q6" s="435"/>
      <c r="R6" s="561"/>
      <c r="S6" s="434"/>
      <c r="T6" s="434"/>
      <c r="U6" s="561"/>
    </row>
    <row r="7" spans="1:22" s="493" customFormat="1" ht="50.25" customHeight="1" x14ac:dyDescent="0.2">
      <c r="A7" s="487"/>
      <c r="B7" s="488"/>
      <c r="C7" s="488"/>
      <c r="D7" s="494"/>
      <c r="E7" s="495"/>
      <c r="F7" s="495"/>
      <c r="G7" s="451"/>
      <c r="H7" s="490"/>
      <c r="I7" s="490"/>
      <c r="J7" s="491"/>
      <c r="K7" s="490"/>
      <c r="L7" s="490"/>
      <c r="M7" s="491"/>
      <c r="N7" s="491"/>
      <c r="O7" s="491"/>
      <c r="P7" s="490"/>
      <c r="Q7" s="490"/>
      <c r="R7" s="491"/>
      <c r="S7" s="490"/>
      <c r="T7" s="490"/>
      <c r="U7" s="491"/>
      <c r="V7" s="492"/>
    </row>
    <row r="8" spans="1:22" s="493" customFormat="1" ht="75" customHeight="1" x14ac:dyDescent="0.2">
      <c r="A8" s="812" t="s">
        <v>517</v>
      </c>
      <c r="B8" s="812"/>
      <c r="C8" s="812"/>
      <c r="D8" s="812"/>
      <c r="E8" s="812"/>
      <c r="F8" s="812"/>
      <c r="G8" s="812"/>
      <c r="H8" s="812"/>
      <c r="I8" s="812"/>
      <c r="J8" s="812"/>
      <c r="K8" s="490"/>
      <c r="L8" s="490"/>
      <c r="M8" s="491"/>
      <c r="N8" s="491"/>
      <c r="O8" s="491"/>
      <c r="P8" s="490"/>
      <c r="Q8" s="490"/>
      <c r="R8" s="491"/>
      <c r="S8" s="490"/>
      <c r="T8" s="490"/>
      <c r="U8" s="491"/>
      <c r="V8" s="492"/>
    </row>
    <row r="9" spans="1:22" s="541" customFormat="1" ht="50.25" customHeight="1" x14ac:dyDescent="0.2">
      <c r="A9" s="575"/>
      <c r="B9" s="575"/>
      <c r="C9" s="575"/>
      <c r="D9" s="575"/>
      <c r="E9" s="575"/>
      <c r="F9" s="575"/>
      <c r="G9" s="575"/>
      <c r="H9" s="575"/>
      <c r="I9" s="575"/>
      <c r="J9" s="575"/>
      <c r="K9" s="576"/>
      <c r="L9" s="576"/>
      <c r="M9" s="544"/>
      <c r="N9" s="544"/>
      <c r="O9" s="544"/>
      <c r="P9" s="576"/>
      <c r="Q9" s="576"/>
      <c r="R9" s="544"/>
      <c r="S9" s="576"/>
      <c r="T9" s="576"/>
      <c r="U9" s="544"/>
      <c r="V9" s="577"/>
    </row>
    <row r="10" spans="1:22" s="493" customFormat="1" ht="75" customHeight="1" x14ac:dyDescent="0.2">
      <c r="A10" s="496" t="s">
        <v>510</v>
      </c>
      <c r="B10" s="496" t="s">
        <v>507</v>
      </c>
      <c r="C10" s="496" t="s">
        <v>512</v>
      </c>
      <c r="D10" s="496" t="s">
        <v>505</v>
      </c>
      <c r="E10" s="496" t="s">
        <v>515</v>
      </c>
      <c r="F10" s="496" t="s">
        <v>492</v>
      </c>
      <c r="G10" s="496" t="s">
        <v>493</v>
      </c>
      <c r="H10" s="496" t="s">
        <v>494</v>
      </c>
      <c r="I10" s="496" t="s">
        <v>516</v>
      </c>
      <c r="J10" s="496" t="s">
        <v>514</v>
      </c>
      <c r="K10" s="496" t="s">
        <v>495</v>
      </c>
      <c r="L10" s="496" t="s">
        <v>496</v>
      </c>
      <c r="M10" s="496" t="s">
        <v>497</v>
      </c>
      <c r="N10" s="496" t="s">
        <v>519</v>
      </c>
      <c r="O10" s="496" t="s">
        <v>520</v>
      </c>
      <c r="P10" s="496" t="s">
        <v>498</v>
      </c>
      <c r="Q10" s="496" t="s">
        <v>499</v>
      </c>
      <c r="R10" s="496" t="s">
        <v>500</v>
      </c>
      <c r="S10" s="496" t="s">
        <v>501</v>
      </c>
      <c r="T10" s="496" t="s">
        <v>502</v>
      </c>
      <c r="U10" s="496" t="s">
        <v>503</v>
      </c>
      <c r="V10" s="490"/>
    </row>
    <row r="11" spans="1:22" ht="78" customHeight="1" x14ac:dyDescent="0.2">
      <c r="A11" s="809" t="s">
        <v>509</v>
      </c>
      <c r="B11" s="813" t="s">
        <v>122</v>
      </c>
      <c r="C11" s="500" t="s">
        <v>1</v>
      </c>
      <c r="D11" s="529">
        <v>20</v>
      </c>
      <c r="E11" s="582">
        <f>SUM(F11+G11+H11+K11+L11+M11+P11+Q11+R11+S11+T11+U11)</f>
        <v>3</v>
      </c>
      <c r="F11" s="501">
        <v>0</v>
      </c>
      <c r="G11" s="501">
        <v>0</v>
      </c>
      <c r="H11" s="501">
        <v>0</v>
      </c>
      <c r="I11" s="501">
        <f>F11+G11+H11</f>
        <v>0</v>
      </c>
      <c r="J11" s="423">
        <f>+I11/D11</f>
        <v>0</v>
      </c>
      <c r="K11" s="501">
        <v>0</v>
      </c>
      <c r="L11" s="501">
        <v>1</v>
      </c>
      <c r="M11" s="501">
        <v>2</v>
      </c>
      <c r="N11" s="501">
        <f>K11+L11+M11+I11</f>
        <v>3</v>
      </c>
      <c r="O11" s="423">
        <f>+N11/$D11</f>
        <v>0.15</v>
      </c>
      <c r="P11" s="502"/>
      <c r="Q11" s="502"/>
      <c r="R11" s="502"/>
      <c r="S11" s="502"/>
      <c r="T11" s="502"/>
      <c r="U11" s="502"/>
      <c r="V11" s="584"/>
    </row>
    <row r="12" spans="1:22" ht="108.75" customHeight="1" x14ac:dyDescent="0.2">
      <c r="A12" s="809"/>
      <c r="B12" s="814"/>
      <c r="C12" s="500" t="s">
        <v>3</v>
      </c>
      <c r="D12" s="529">
        <v>50</v>
      </c>
      <c r="E12" s="582">
        <f>SUM(F12+G12+H12+K12+L12+M12+P12+Q12+R12+S12+T12+U12)</f>
        <v>22</v>
      </c>
      <c r="F12" s="503">
        <v>0</v>
      </c>
      <c r="G12" s="503">
        <v>4</v>
      </c>
      <c r="H12" s="503">
        <v>2</v>
      </c>
      <c r="I12" s="501">
        <f t="shared" ref="I12:I14" si="0">F12+G12+H12</f>
        <v>6</v>
      </c>
      <c r="J12" s="423">
        <f t="shared" ref="J12:J14" si="1">+I12/D12</f>
        <v>0.12</v>
      </c>
      <c r="K12" s="503">
        <v>0</v>
      </c>
      <c r="L12" s="503">
        <v>8</v>
      </c>
      <c r="M12" s="503">
        <v>8</v>
      </c>
      <c r="N12" s="501">
        <f>K12+L12+M12+I12</f>
        <v>22</v>
      </c>
      <c r="O12" s="423">
        <f>+N12/$D12</f>
        <v>0.44</v>
      </c>
      <c r="P12" s="504"/>
      <c r="Q12" s="504"/>
      <c r="R12" s="504"/>
      <c r="S12" s="504"/>
      <c r="T12" s="504"/>
      <c r="U12" s="504"/>
      <c r="V12" s="486"/>
    </row>
    <row r="13" spans="1:22" ht="67.5" customHeight="1" x14ac:dyDescent="0.2">
      <c r="A13" s="809"/>
      <c r="B13" s="814"/>
      <c r="C13" s="505" t="s">
        <v>6</v>
      </c>
      <c r="D13" s="506">
        <v>5</v>
      </c>
      <c r="E13" s="582">
        <f t="shared" ref="E13:E14" si="2">SUM(F13+G13+H13+K13+L13+M13+P13+Q13+R13+S13+T13+U13)</f>
        <v>2</v>
      </c>
      <c r="F13" s="501">
        <v>0</v>
      </c>
      <c r="G13" s="501">
        <v>0</v>
      </c>
      <c r="H13" s="501">
        <v>0</v>
      </c>
      <c r="I13" s="501">
        <f t="shared" si="0"/>
        <v>0</v>
      </c>
      <c r="J13" s="423">
        <f t="shared" si="1"/>
        <v>0</v>
      </c>
      <c r="K13" s="501">
        <v>0</v>
      </c>
      <c r="L13" s="501">
        <v>2</v>
      </c>
      <c r="M13" s="501">
        <v>0</v>
      </c>
      <c r="N13" s="501">
        <f>K13+L13+M13+I13</f>
        <v>2</v>
      </c>
      <c r="O13" s="423">
        <f>+N13/$D13</f>
        <v>0.4</v>
      </c>
      <c r="P13" s="502"/>
      <c r="Q13" s="502"/>
      <c r="R13" s="502"/>
      <c r="S13" s="502"/>
      <c r="T13" s="502"/>
      <c r="U13" s="502"/>
      <c r="V13" s="486"/>
    </row>
    <row r="14" spans="1:22" ht="73.5" customHeight="1" x14ac:dyDescent="0.2">
      <c r="A14" s="809"/>
      <c r="B14" s="814"/>
      <c r="C14" s="500" t="s">
        <v>10</v>
      </c>
      <c r="D14" s="507">
        <v>10</v>
      </c>
      <c r="E14" s="582">
        <f t="shared" si="2"/>
        <v>14</v>
      </c>
      <c r="F14" s="508">
        <v>1</v>
      </c>
      <c r="G14" s="508">
        <v>2</v>
      </c>
      <c r="H14" s="508">
        <v>2</v>
      </c>
      <c r="I14" s="501">
        <f t="shared" si="0"/>
        <v>5</v>
      </c>
      <c r="J14" s="423">
        <f t="shared" si="1"/>
        <v>0.5</v>
      </c>
      <c r="K14" s="501">
        <v>4</v>
      </c>
      <c r="L14" s="501">
        <v>3</v>
      </c>
      <c r="M14" s="501">
        <v>2</v>
      </c>
      <c r="N14" s="501">
        <f>K14+L14+M14+I14</f>
        <v>14</v>
      </c>
      <c r="O14" s="423">
        <f>+N14/$D14</f>
        <v>1.4</v>
      </c>
      <c r="P14" s="508"/>
      <c r="Q14" s="508"/>
      <c r="R14" s="508"/>
      <c r="S14" s="508"/>
      <c r="T14" s="508"/>
      <c r="U14" s="508"/>
      <c r="V14" s="486"/>
    </row>
    <row r="15" spans="1:22" s="522" customFormat="1" ht="46.5" customHeight="1" x14ac:dyDescent="0.25">
      <c r="A15" s="809"/>
      <c r="B15" s="815"/>
      <c r="C15" s="523" t="s">
        <v>504</v>
      </c>
      <c r="D15" s="509">
        <f>SUM(D11:D14)</f>
        <v>85</v>
      </c>
      <c r="E15" s="509">
        <f>SUM(E11:E14)</f>
        <v>41</v>
      </c>
      <c r="F15" s="509">
        <f t="shared" ref="F15:U15" si="3">SUM(F11:F14)</f>
        <v>1</v>
      </c>
      <c r="G15" s="517">
        <f t="shared" si="3"/>
        <v>6</v>
      </c>
      <c r="H15" s="517">
        <f t="shared" si="3"/>
        <v>4</v>
      </c>
      <c r="I15" s="562">
        <f t="shared" si="3"/>
        <v>11</v>
      </c>
      <c r="J15" s="566">
        <f>+I15/D15</f>
        <v>0.12941176470588237</v>
      </c>
      <c r="K15" s="509">
        <f t="shared" si="3"/>
        <v>4</v>
      </c>
      <c r="L15" s="509">
        <f t="shared" si="3"/>
        <v>14</v>
      </c>
      <c r="M15" s="509">
        <f t="shared" si="3"/>
        <v>12</v>
      </c>
      <c r="N15" s="562">
        <f t="shared" ref="N15" si="4">SUM(N11:N14)</f>
        <v>41</v>
      </c>
      <c r="O15" s="566">
        <f>+N15/$D15</f>
        <v>0.4823529411764706</v>
      </c>
      <c r="P15" s="509">
        <f t="shared" si="3"/>
        <v>0</v>
      </c>
      <c r="Q15" s="509">
        <f t="shared" si="3"/>
        <v>0</v>
      </c>
      <c r="R15" s="509">
        <f t="shared" si="3"/>
        <v>0</v>
      </c>
      <c r="S15" s="509">
        <f t="shared" si="3"/>
        <v>0</v>
      </c>
      <c r="T15" s="509">
        <f t="shared" si="3"/>
        <v>0</v>
      </c>
      <c r="U15" s="509">
        <f t="shared" si="3"/>
        <v>0</v>
      </c>
      <c r="V15" s="521"/>
    </row>
    <row r="16" spans="1:22" s="493" customFormat="1" ht="54.75" customHeight="1" x14ac:dyDescent="0.25">
      <c r="B16" s="487"/>
      <c r="C16" s="488"/>
      <c r="D16" s="489"/>
      <c r="E16" s="489"/>
      <c r="F16" s="489"/>
      <c r="G16" s="489"/>
      <c r="H16" s="489"/>
      <c r="I16" s="489"/>
      <c r="J16" s="489"/>
      <c r="K16" s="489"/>
      <c r="L16" s="489"/>
      <c r="M16" s="489"/>
      <c r="N16" s="489"/>
      <c r="O16" s="489"/>
      <c r="P16" s="489"/>
      <c r="Q16" s="489"/>
      <c r="R16" s="489"/>
      <c r="S16" s="489"/>
      <c r="T16" s="490"/>
      <c r="U16" s="490"/>
      <c r="V16" s="491"/>
    </row>
    <row r="17" spans="1:23" s="493" customFormat="1" ht="75" customHeight="1" x14ac:dyDescent="0.2">
      <c r="A17" s="496" t="s">
        <v>510</v>
      </c>
      <c r="B17" s="496" t="s">
        <v>507</v>
      </c>
      <c r="C17" s="496" t="s">
        <v>513</v>
      </c>
      <c r="D17" s="496" t="s">
        <v>505</v>
      </c>
      <c r="E17" s="496" t="s">
        <v>515</v>
      </c>
      <c r="F17" s="496" t="s">
        <v>492</v>
      </c>
      <c r="G17" s="496" t="s">
        <v>493</v>
      </c>
      <c r="H17" s="496" t="s">
        <v>494</v>
      </c>
      <c r="I17" s="496" t="s">
        <v>516</v>
      </c>
      <c r="J17" s="496" t="s">
        <v>514</v>
      </c>
      <c r="K17" s="496" t="s">
        <v>495</v>
      </c>
      <c r="L17" s="496" t="s">
        <v>496</v>
      </c>
      <c r="M17" s="496" t="s">
        <v>497</v>
      </c>
      <c r="N17" s="496" t="s">
        <v>519</v>
      </c>
      <c r="O17" s="496" t="s">
        <v>520</v>
      </c>
      <c r="P17" s="496" t="s">
        <v>498</v>
      </c>
      <c r="Q17" s="496" t="s">
        <v>499</v>
      </c>
      <c r="R17" s="496" t="s">
        <v>500</v>
      </c>
      <c r="S17" s="496" t="s">
        <v>501</v>
      </c>
      <c r="T17" s="496" t="s">
        <v>502</v>
      </c>
      <c r="U17" s="496" t="s">
        <v>503</v>
      </c>
      <c r="V17" s="490"/>
    </row>
    <row r="18" spans="1:23" s="478" customFormat="1" ht="58.5" customHeight="1" x14ac:dyDescent="0.25">
      <c r="A18" s="813" t="s">
        <v>509</v>
      </c>
      <c r="B18" s="816" t="s">
        <v>124</v>
      </c>
      <c r="C18" s="510" t="s">
        <v>40</v>
      </c>
      <c r="D18" s="463">
        <v>1</v>
      </c>
      <c r="E18" s="464">
        <f>SUM(F18+G18+H18+K18+L18+M18+P18+Q18+R18+S18+T18+U18)</f>
        <v>0</v>
      </c>
      <c r="F18" s="501">
        <v>0</v>
      </c>
      <c r="G18" s="508">
        <v>0</v>
      </c>
      <c r="H18" s="508">
        <v>0</v>
      </c>
      <c r="I18" s="508">
        <f>F18+G18+H18</f>
        <v>0</v>
      </c>
      <c r="J18" s="518">
        <f>+I18/D18</f>
        <v>0</v>
      </c>
      <c r="K18" s="508">
        <v>0</v>
      </c>
      <c r="L18" s="508">
        <v>0</v>
      </c>
      <c r="M18" s="508">
        <v>0</v>
      </c>
      <c r="N18" s="508">
        <f>K18+L18+M18+I18</f>
        <v>0</v>
      </c>
      <c r="O18" s="518">
        <f>+N18/$D18</f>
        <v>0</v>
      </c>
      <c r="P18" s="508"/>
      <c r="Q18" s="508"/>
      <c r="R18" s="508"/>
      <c r="S18" s="508"/>
      <c r="T18" s="508"/>
      <c r="U18" s="508"/>
      <c r="V18" s="486"/>
    </row>
    <row r="19" spans="1:23" s="478" customFormat="1" ht="70.5" customHeight="1" x14ac:dyDescent="0.25">
      <c r="A19" s="814"/>
      <c r="B19" s="816"/>
      <c r="C19" s="510" t="s">
        <v>45</v>
      </c>
      <c r="D19" s="463">
        <v>2</v>
      </c>
      <c r="E19" s="464">
        <f t="shared" ref="E19:E20" si="5">SUM(F19+G19+H19+K19+L19+M19+P19+Q19+R19+S19+T19+U19)</f>
        <v>1</v>
      </c>
      <c r="F19" s="501">
        <v>0</v>
      </c>
      <c r="G19" s="508">
        <v>0</v>
      </c>
      <c r="H19" s="508">
        <v>0</v>
      </c>
      <c r="I19" s="508">
        <f t="shared" ref="I19:I20" si="6">F19+G19+H19</f>
        <v>0</v>
      </c>
      <c r="J19" s="518">
        <f t="shared" ref="J19:J20" si="7">+I19/D19</f>
        <v>0</v>
      </c>
      <c r="K19" s="508">
        <v>0</v>
      </c>
      <c r="L19" s="508">
        <v>0</v>
      </c>
      <c r="M19" s="508">
        <v>1</v>
      </c>
      <c r="N19" s="508">
        <f>K19+L19+M19+I19</f>
        <v>1</v>
      </c>
      <c r="O19" s="518">
        <f>+N19/$D19</f>
        <v>0.5</v>
      </c>
      <c r="P19" s="508"/>
      <c r="Q19" s="508"/>
      <c r="R19" s="508"/>
      <c r="S19" s="508"/>
      <c r="T19" s="508"/>
      <c r="U19" s="508"/>
      <c r="V19" s="486"/>
    </row>
    <row r="20" spans="1:23" s="478" customFormat="1" ht="76.5" customHeight="1" x14ac:dyDescent="0.25">
      <c r="A20" s="814"/>
      <c r="B20" s="816"/>
      <c r="C20" s="511" t="s">
        <v>46</v>
      </c>
      <c r="D20" s="465">
        <v>10</v>
      </c>
      <c r="E20" s="464">
        <f t="shared" si="5"/>
        <v>1</v>
      </c>
      <c r="F20" s="501">
        <v>0</v>
      </c>
      <c r="G20" s="501">
        <v>0</v>
      </c>
      <c r="H20" s="501">
        <v>0</v>
      </c>
      <c r="I20" s="508">
        <f t="shared" si="6"/>
        <v>0</v>
      </c>
      <c r="J20" s="518">
        <f t="shared" si="7"/>
        <v>0</v>
      </c>
      <c r="K20" s="501">
        <v>0</v>
      </c>
      <c r="L20" s="501">
        <v>0</v>
      </c>
      <c r="M20" s="501">
        <v>1</v>
      </c>
      <c r="N20" s="508">
        <f>K20+L20+M20+I20</f>
        <v>1</v>
      </c>
      <c r="O20" s="518">
        <f>+N20/$D20</f>
        <v>0.1</v>
      </c>
      <c r="P20" s="502"/>
      <c r="Q20" s="502"/>
      <c r="R20" s="502"/>
      <c r="S20" s="502"/>
      <c r="T20" s="502"/>
      <c r="U20" s="502"/>
      <c r="V20" s="486"/>
    </row>
    <row r="21" spans="1:23" s="481" customFormat="1" ht="41.25" customHeight="1" x14ac:dyDescent="0.25">
      <c r="A21" s="815"/>
      <c r="B21" s="816"/>
      <c r="C21" s="523" t="s">
        <v>504</v>
      </c>
      <c r="D21" s="509">
        <f t="shared" ref="D21:U21" si="8">SUM(D18:D20)</f>
        <v>13</v>
      </c>
      <c r="E21" s="509">
        <f t="shared" si="8"/>
        <v>2</v>
      </c>
      <c r="F21" s="509">
        <f t="shared" si="8"/>
        <v>0</v>
      </c>
      <c r="G21" s="517">
        <f t="shared" si="8"/>
        <v>0</v>
      </c>
      <c r="H21" s="517">
        <f t="shared" si="8"/>
        <v>0</v>
      </c>
      <c r="I21" s="562">
        <f t="shared" si="8"/>
        <v>0</v>
      </c>
      <c r="J21" s="567">
        <f>+I21/D21</f>
        <v>0</v>
      </c>
      <c r="K21" s="509">
        <f t="shared" si="8"/>
        <v>0</v>
      </c>
      <c r="L21" s="509">
        <f t="shared" si="8"/>
        <v>0</v>
      </c>
      <c r="M21" s="509">
        <f t="shared" si="8"/>
        <v>2</v>
      </c>
      <c r="N21" s="562">
        <f t="shared" ref="N21" si="9">SUM(N18:N20)</f>
        <v>2</v>
      </c>
      <c r="O21" s="567">
        <f>+N21/$D21</f>
        <v>0.15384615384615385</v>
      </c>
      <c r="P21" s="509">
        <f t="shared" si="8"/>
        <v>0</v>
      </c>
      <c r="Q21" s="509">
        <f t="shared" si="8"/>
        <v>0</v>
      </c>
      <c r="R21" s="509">
        <f t="shared" si="8"/>
        <v>0</v>
      </c>
      <c r="S21" s="509">
        <f t="shared" si="8"/>
        <v>0</v>
      </c>
      <c r="T21" s="509">
        <f t="shared" si="8"/>
        <v>0</v>
      </c>
      <c r="U21" s="509">
        <f t="shared" si="8"/>
        <v>0</v>
      </c>
      <c r="V21" s="521"/>
    </row>
    <row r="22" spans="1:23" s="493" customFormat="1" ht="38.25" customHeight="1" x14ac:dyDescent="0.25">
      <c r="A22" s="529"/>
      <c r="B22" s="487"/>
      <c r="C22" s="488"/>
      <c r="D22" s="489"/>
      <c r="E22" s="489"/>
      <c r="F22" s="489"/>
      <c r="G22" s="489"/>
      <c r="H22" s="489"/>
      <c r="I22" s="489"/>
      <c r="J22" s="489"/>
      <c r="K22" s="489"/>
      <c r="L22" s="489"/>
      <c r="M22" s="489"/>
      <c r="N22" s="489"/>
      <c r="O22" s="489"/>
      <c r="P22" s="489"/>
      <c r="Q22" s="489"/>
      <c r="R22" s="489"/>
      <c r="S22" s="489"/>
      <c r="T22" s="490"/>
      <c r="U22" s="490"/>
      <c r="V22" s="491"/>
    </row>
    <row r="23" spans="1:23" s="493" customFormat="1" ht="75" customHeight="1" x14ac:dyDescent="0.2">
      <c r="A23" s="496" t="s">
        <v>510</v>
      </c>
      <c r="B23" s="496" t="s">
        <v>507</v>
      </c>
      <c r="C23" s="496" t="s">
        <v>512</v>
      </c>
      <c r="D23" s="496" t="s">
        <v>505</v>
      </c>
      <c r="E23" s="496" t="s">
        <v>515</v>
      </c>
      <c r="F23" s="496" t="s">
        <v>492</v>
      </c>
      <c r="G23" s="496" t="s">
        <v>493</v>
      </c>
      <c r="H23" s="496" t="s">
        <v>494</v>
      </c>
      <c r="I23" s="496" t="s">
        <v>516</v>
      </c>
      <c r="J23" s="496" t="s">
        <v>514</v>
      </c>
      <c r="K23" s="496" t="s">
        <v>495</v>
      </c>
      <c r="L23" s="496" t="s">
        <v>496</v>
      </c>
      <c r="M23" s="496" t="s">
        <v>497</v>
      </c>
      <c r="N23" s="496" t="s">
        <v>519</v>
      </c>
      <c r="O23" s="496" t="s">
        <v>520</v>
      </c>
      <c r="P23" s="496" t="s">
        <v>498</v>
      </c>
      <c r="Q23" s="496" t="s">
        <v>499</v>
      </c>
      <c r="R23" s="496" t="s">
        <v>500</v>
      </c>
      <c r="S23" s="496" t="s">
        <v>501</v>
      </c>
      <c r="T23" s="496" t="s">
        <v>502</v>
      </c>
      <c r="U23" s="496" t="s">
        <v>503</v>
      </c>
      <c r="V23" s="516"/>
      <c r="W23" s="490"/>
    </row>
    <row r="24" spans="1:23" ht="69.75" customHeight="1" x14ac:dyDescent="0.2">
      <c r="A24" s="808" t="s">
        <v>509</v>
      </c>
      <c r="B24" s="808" t="s">
        <v>474</v>
      </c>
      <c r="C24" s="512" t="s">
        <v>14</v>
      </c>
      <c r="D24" s="513">
        <v>600</v>
      </c>
      <c r="E24" s="583">
        <f>F24+G24+H24+K24+L24+M24+P24+Q24+R24+S24+T24+U24</f>
        <v>0</v>
      </c>
      <c r="F24" s="514">
        <v>0</v>
      </c>
      <c r="G24" s="514">
        <v>0</v>
      </c>
      <c r="H24" s="514">
        <v>0</v>
      </c>
      <c r="I24" s="514">
        <f>F24+G24+H24</f>
        <v>0</v>
      </c>
      <c r="J24" s="519">
        <f>+I24/D24</f>
        <v>0</v>
      </c>
      <c r="K24" s="514">
        <v>0</v>
      </c>
      <c r="L24" s="514">
        <v>0</v>
      </c>
      <c r="M24" s="514">
        <v>0</v>
      </c>
      <c r="N24" s="514">
        <f>K24+L24+M24+I24</f>
        <v>0</v>
      </c>
      <c r="O24" s="519">
        <f t="shared" ref="O24:O31" si="10">+N24/$D24</f>
        <v>0</v>
      </c>
      <c r="P24" s="514"/>
      <c r="Q24" s="514"/>
      <c r="R24" s="514"/>
      <c r="S24" s="514"/>
      <c r="T24" s="514"/>
      <c r="U24" s="515"/>
      <c r="V24" s="486"/>
      <c r="W24" s="486"/>
    </row>
    <row r="25" spans="1:23" ht="51.75" customHeight="1" x14ac:dyDescent="0.2">
      <c r="A25" s="809"/>
      <c r="B25" s="809"/>
      <c r="C25" s="453" t="s">
        <v>35</v>
      </c>
      <c r="D25" s="433">
        <v>1000</v>
      </c>
      <c r="E25" s="583">
        <f t="shared" ref="E25:E31" si="11">F25+G25+H25+K25+L25+M25+P25+Q25+R25+S25+T25+U25</f>
        <v>256</v>
      </c>
      <c r="F25" s="454">
        <v>73</v>
      </c>
      <c r="G25" s="454">
        <v>77</v>
      </c>
      <c r="H25" s="454">
        <v>76</v>
      </c>
      <c r="I25" s="514">
        <f t="shared" ref="I25:I31" si="12">F25+G25+H25</f>
        <v>226</v>
      </c>
      <c r="J25" s="519">
        <f t="shared" ref="J25:J31" si="13">+I25/D25</f>
        <v>0.22600000000000001</v>
      </c>
      <c r="K25" s="454">
        <v>11</v>
      </c>
      <c r="L25" s="454">
        <v>0</v>
      </c>
      <c r="M25" s="454">
        <v>19</v>
      </c>
      <c r="N25" s="514">
        <f>K25+L25+M25+I25</f>
        <v>256</v>
      </c>
      <c r="O25" s="519">
        <f t="shared" si="10"/>
        <v>0.25600000000000001</v>
      </c>
      <c r="P25" s="454"/>
      <c r="Q25" s="454"/>
      <c r="R25" s="454"/>
      <c r="S25" s="454"/>
      <c r="T25" s="454"/>
      <c r="U25" s="455"/>
      <c r="V25" s="486"/>
      <c r="W25" s="486"/>
    </row>
    <row r="26" spans="1:23" ht="51.75" customHeight="1" x14ac:dyDescent="0.2">
      <c r="A26" s="809"/>
      <c r="B26" s="809"/>
      <c r="C26" s="453" t="s">
        <v>37</v>
      </c>
      <c r="D26" s="433">
        <v>100000</v>
      </c>
      <c r="E26" s="583">
        <f t="shared" si="11"/>
        <v>24833</v>
      </c>
      <c r="F26" s="456">
        <v>7558</v>
      </c>
      <c r="G26" s="456">
        <v>12357</v>
      </c>
      <c r="H26" s="456">
        <v>4696</v>
      </c>
      <c r="I26" s="514">
        <f t="shared" si="12"/>
        <v>24611</v>
      </c>
      <c r="J26" s="519">
        <f t="shared" si="13"/>
        <v>0.24611</v>
      </c>
      <c r="K26" s="456">
        <v>5</v>
      </c>
      <c r="L26" s="456">
        <v>0</v>
      </c>
      <c r="M26" s="456">
        <v>217</v>
      </c>
      <c r="N26" s="514">
        <f t="shared" ref="N26:N31" si="14">K26+L26+M26+I26</f>
        <v>24833</v>
      </c>
      <c r="O26" s="519">
        <f t="shared" si="10"/>
        <v>0.24833</v>
      </c>
      <c r="P26" s="456"/>
      <c r="Q26" s="456"/>
      <c r="R26" s="456"/>
      <c r="S26" s="456"/>
      <c r="T26" s="456"/>
      <c r="U26" s="457"/>
      <c r="V26" s="486"/>
      <c r="W26" s="486"/>
    </row>
    <row r="27" spans="1:23" ht="57" customHeight="1" x14ac:dyDescent="0.2">
      <c r="A27" s="809"/>
      <c r="B27" s="809"/>
      <c r="C27" s="453" t="s">
        <v>18</v>
      </c>
      <c r="D27" s="433">
        <v>50</v>
      </c>
      <c r="E27" s="583">
        <f t="shared" si="11"/>
        <v>32</v>
      </c>
      <c r="F27" s="454">
        <v>6</v>
      </c>
      <c r="G27" s="454">
        <v>12</v>
      </c>
      <c r="H27" s="454">
        <v>6</v>
      </c>
      <c r="I27" s="514">
        <f t="shared" si="12"/>
        <v>24</v>
      </c>
      <c r="J27" s="519">
        <f t="shared" si="13"/>
        <v>0.48</v>
      </c>
      <c r="K27" s="454">
        <v>0</v>
      </c>
      <c r="L27" s="454">
        <v>0</v>
      </c>
      <c r="M27" s="454">
        <v>8</v>
      </c>
      <c r="N27" s="514">
        <f t="shared" si="14"/>
        <v>32</v>
      </c>
      <c r="O27" s="519">
        <f t="shared" si="10"/>
        <v>0.64</v>
      </c>
      <c r="P27" s="454"/>
      <c r="Q27" s="454"/>
      <c r="R27" s="454"/>
      <c r="S27" s="454"/>
      <c r="T27" s="454"/>
      <c r="U27" s="455"/>
      <c r="V27" s="486"/>
      <c r="W27" s="486"/>
    </row>
    <row r="28" spans="1:23" ht="75" customHeight="1" x14ac:dyDescent="0.2">
      <c r="A28" s="809"/>
      <c r="B28" s="809"/>
      <c r="C28" s="453" t="s">
        <v>20</v>
      </c>
      <c r="D28" s="433">
        <v>400</v>
      </c>
      <c r="E28" s="583">
        <f t="shared" si="11"/>
        <v>291</v>
      </c>
      <c r="F28" s="456">
        <v>7</v>
      </c>
      <c r="G28" s="456">
        <v>6</v>
      </c>
      <c r="H28" s="456">
        <v>64</v>
      </c>
      <c r="I28" s="514">
        <f t="shared" si="12"/>
        <v>77</v>
      </c>
      <c r="J28" s="519">
        <f t="shared" si="13"/>
        <v>0.1925</v>
      </c>
      <c r="K28" s="456">
        <v>64</v>
      </c>
      <c r="L28" s="456">
        <v>75</v>
      </c>
      <c r="M28" s="456">
        <v>75</v>
      </c>
      <c r="N28" s="514">
        <f t="shared" si="14"/>
        <v>291</v>
      </c>
      <c r="O28" s="519">
        <f t="shared" si="10"/>
        <v>0.72750000000000004</v>
      </c>
      <c r="P28" s="456"/>
      <c r="Q28" s="456"/>
      <c r="R28" s="456"/>
      <c r="S28" s="456"/>
      <c r="T28" s="456"/>
      <c r="U28" s="457"/>
      <c r="V28" s="486"/>
      <c r="W28" s="486"/>
    </row>
    <row r="29" spans="1:23" ht="75" customHeight="1" x14ac:dyDescent="0.2">
      <c r="A29" s="809"/>
      <c r="B29" s="809"/>
      <c r="C29" s="453" t="s">
        <v>25</v>
      </c>
      <c r="D29" s="433">
        <v>3</v>
      </c>
      <c r="E29" s="583">
        <f t="shared" si="11"/>
        <v>0</v>
      </c>
      <c r="F29" s="458">
        <v>0</v>
      </c>
      <c r="G29" s="454">
        <v>0</v>
      </c>
      <c r="H29" s="454">
        <v>0</v>
      </c>
      <c r="I29" s="514">
        <f t="shared" si="12"/>
        <v>0</v>
      </c>
      <c r="J29" s="519">
        <f t="shared" si="13"/>
        <v>0</v>
      </c>
      <c r="K29" s="454">
        <v>0</v>
      </c>
      <c r="L29" s="454">
        <v>0</v>
      </c>
      <c r="M29" s="454">
        <v>0</v>
      </c>
      <c r="N29" s="514">
        <f t="shared" si="14"/>
        <v>0</v>
      </c>
      <c r="O29" s="519">
        <f t="shared" si="10"/>
        <v>0</v>
      </c>
      <c r="P29" s="454"/>
      <c r="Q29" s="454"/>
      <c r="R29" s="454"/>
      <c r="S29" s="454"/>
      <c r="T29" s="454"/>
      <c r="U29" s="455"/>
      <c r="V29" s="486"/>
      <c r="W29" s="486"/>
    </row>
    <row r="30" spans="1:23" ht="75" customHeight="1" x14ac:dyDescent="0.2">
      <c r="A30" s="809"/>
      <c r="B30" s="809"/>
      <c r="C30" s="453" t="s">
        <v>28</v>
      </c>
      <c r="D30" s="433">
        <v>70</v>
      </c>
      <c r="E30" s="583">
        <f t="shared" si="11"/>
        <v>40</v>
      </c>
      <c r="F30" s="456">
        <v>1</v>
      </c>
      <c r="G30" s="456">
        <v>5</v>
      </c>
      <c r="H30" s="456">
        <v>21</v>
      </c>
      <c r="I30" s="514">
        <f t="shared" si="12"/>
        <v>27</v>
      </c>
      <c r="J30" s="519">
        <f t="shared" si="13"/>
        <v>0.38571428571428573</v>
      </c>
      <c r="K30" s="456">
        <v>3</v>
      </c>
      <c r="L30" s="456">
        <v>6</v>
      </c>
      <c r="M30" s="456">
        <v>4</v>
      </c>
      <c r="N30" s="514">
        <f t="shared" si="14"/>
        <v>40</v>
      </c>
      <c r="O30" s="519">
        <f t="shared" si="10"/>
        <v>0.5714285714285714</v>
      </c>
      <c r="P30" s="456"/>
      <c r="Q30" s="456"/>
      <c r="R30" s="456"/>
      <c r="S30" s="456"/>
      <c r="T30" s="456"/>
      <c r="U30" s="456"/>
      <c r="V30" s="486"/>
      <c r="W30" s="486"/>
    </row>
    <row r="31" spans="1:23" ht="75" customHeight="1" x14ac:dyDescent="0.2">
      <c r="A31" s="809"/>
      <c r="B31" s="809"/>
      <c r="C31" s="459" t="s">
        <v>31</v>
      </c>
      <c r="D31" s="433">
        <v>800</v>
      </c>
      <c r="E31" s="583">
        <f t="shared" si="11"/>
        <v>253</v>
      </c>
      <c r="F31" s="456">
        <v>12</v>
      </c>
      <c r="G31" s="456">
        <v>65</v>
      </c>
      <c r="H31" s="456">
        <v>51</v>
      </c>
      <c r="I31" s="514">
        <f t="shared" si="12"/>
        <v>128</v>
      </c>
      <c r="J31" s="519">
        <f t="shared" si="13"/>
        <v>0.16</v>
      </c>
      <c r="K31" s="456">
        <v>29</v>
      </c>
      <c r="L31" s="456">
        <v>47</v>
      </c>
      <c r="M31" s="456">
        <v>49</v>
      </c>
      <c r="N31" s="514">
        <f t="shared" si="14"/>
        <v>253</v>
      </c>
      <c r="O31" s="519">
        <f t="shared" si="10"/>
        <v>0.31624999999999998</v>
      </c>
      <c r="P31" s="460"/>
      <c r="Q31" s="460"/>
      <c r="R31" s="460"/>
      <c r="S31" s="460"/>
      <c r="T31" s="460"/>
      <c r="U31" s="460"/>
      <c r="V31" s="486"/>
      <c r="W31" s="486"/>
    </row>
    <row r="32" spans="1:23" s="481" customFormat="1" ht="33.75" customHeight="1" x14ac:dyDescent="0.25">
      <c r="A32" s="809"/>
      <c r="B32" s="809"/>
      <c r="C32" s="523" t="s">
        <v>504</v>
      </c>
      <c r="D32" s="520">
        <f t="shared" ref="D32:U32" si="15">SUM(D24:D31)</f>
        <v>102923</v>
      </c>
      <c r="E32" s="531">
        <f>SUM(E24:E31)</f>
        <v>25705</v>
      </c>
      <c r="F32" s="520">
        <f t="shared" si="15"/>
        <v>7657</v>
      </c>
      <c r="G32" s="520">
        <f t="shared" si="15"/>
        <v>12522</v>
      </c>
      <c r="H32" s="520">
        <f t="shared" si="15"/>
        <v>4914</v>
      </c>
      <c r="I32" s="563">
        <f t="shared" si="15"/>
        <v>25093</v>
      </c>
      <c r="J32" s="568">
        <f>+I32/D32</f>
        <v>0.24380362018207785</v>
      </c>
      <c r="K32" s="520">
        <f t="shared" si="15"/>
        <v>112</v>
      </c>
      <c r="L32" s="520">
        <f t="shared" si="15"/>
        <v>128</v>
      </c>
      <c r="M32" s="520">
        <f t="shared" si="15"/>
        <v>372</v>
      </c>
      <c r="N32" s="563">
        <f t="shared" ref="N32" si="16">SUM(N24:N31)</f>
        <v>25705</v>
      </c>
      <c r="O32" s="568">
        <f>+N32/D32</f>
        <v>0.24974981296697532</v>
      </c>
      <c r="P32" s="520">
        <f t="shared" si="15"/>
        <v>0</v>
      </c>
      <c r="Q32" s="520">
        <f t="shared" si="15"/>
        <v>0</v>
      </c>
      <c r="R32" s="520">
        <f t="shared" si="15"/>
        <v>0</v>
      </c>
      <c r="S32" s="520">
        <f t="shared" si="15"/>
        <v>0</v>
      </c>
      <c r="T32" s="520">
        <f t="shared" si="15"/>
        <v>0</v>
      </c>
      <c r="U32" s="520">
        <f t="shared" si="15"/>
        <v>0</v>
      </c>
      <c r="V32" s="521"/>
      <c r="W32" s="521"/>
    </row>
    <row r="33" spans="1:4" s="493" customFormat="1" ht="49.5" customHeight="1" x14ac:dyDescent="0.2">
      <c r="A33" s="487"/>
      <c r="D33" s="530"/>
    </row>
    <row r="34" spans="1:4" x14ac:dyDescent="0.2">
      <c r="D34" s="461"/>
    </row>
    <row r="35" spans="1:4" s="482" customFormat="1" x14ac:dyDescent="0.2">
      <c r="A35" s="476"/>
    </row>
    <row r="36" spans="1:4" s="482" customFormat="1" ht="18" customHeight="1" x14ac:dyDescent="0.2">
      <c r="A36" s="479"/>
    </row>
    <row r="37" spans="1:4" x14ac:dyDescent="0.2">
      <c r="A37" s="476"/>
      <c r="D37" s="461"/>
    </row>
    <row r="38" spans="1:4" ht="15.75" x14ac:dyDescent="0.2">
      <c r="A38" s="477"/>
      <c r="D38" s="461"/>
    </row>
  </sheetData>
  <mergeCells count="8">
    <mergeCell ref="A24:A32"/>
    <mergeCell ref="B24:B32"/>
    <mergeCell ref="A1:F2"/>
    <mergeCell ref="A8:J8"/>
    <mergeCell ref="A11:A15"/>
    <mergeCell ref="B11:B15"/>
    <mergeCell ref="A18:A21"/>
    <mergeCell ref="B18:B21"/>
  </mergeCells>
  <conditionalFormatting sqref="H2:Q2">
    <cfRule type="iconSet" priority="2">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topLeftCell="A7" zoomScale="55" zoomScaleNormal="55" zoomScaleSheetLayoutView="55" workbookViewId="0">
      <selection activeCell="L15" sqref="L15"/>
    </sheetView>
  </sheetViews>
  <sheetFormatPr baseColWidth="10" defaultColWidth="11.42578125" defaultRowHeight="15" x14ac:dyDescent="0.2"/>
  <cols>
    <col min="1" max="1" width="33.5703125" style="478" customWidth="1"/>
    <col min="2" max="2" width="43.5703125" style="461" customWidth="1"/>
    <col min="3" max="3" width="48.85546875" style="461" customWidth="1"/>
    <col min="4" max="4" width="25.28515625" style="462" customWidth="1"/>
    <col min="5" max="5" width="17.28515625" style="461" customWidth="1"/>
    <col min="6" max="6" width="15.5703125" style="461" customWidth="1"/>
    <col min="7" max="7" width="20.5703125" style="461" customWidth="1"/>
    <col min="8" max="8" width="17.140625" style="461" customWidth="1"/>
    <col min="9" max="9" width="17" style="461" customWidth="1"/>
    <col min="10" max="10" width="19.28515625" style="461" customWidth="1"/>
    <col min="11" max="11" width="16.28515625" style="461" customWidth="1"/>
    <col min="12" max="12" width="13.7109375" style="461" customWidth="1"/>
    <col min="13" max="15" width="18.85546875" style="461" customWidth="1"/>
    <col min="16" max="16" width="13.7109375" style="461" hidden="1" customWidth="1"/>
    <col min="17" max="17" width="16.5703125" style="461" hidden="1" customWidth="1"/>
    <col min="18" max="19" width="16.7109375" style="461" hidden="1" customWidth="1"/>
    <col min="20" max="20" width="30.5703125" style="461" hidden="1" customWidth="1"/>
    <col min="21" max="21" width="18.42578125" style="461" hidden="1" customWidth="1"/>
    <col min="22" max="22" width="34.42578125" style="461" customWidth="1"/>
    <col min="23" max="16384" width="11.42578125" style="461"/>
  </cols>
  <sheetData>
    <row r="1" spans="1:22" ht="51" customHeight="1" thickBot="1" x14ac:dyDescent="0.25">
      <c r="A1" s="832" t="s">
        <v>477</v>
      </c>
      <c r="B1" s="832"/>
      <c r="C1" s="832"/>
      <c r="D1" s="832"/>
      <c r="E1" s="832"/>
      <c r="F1" s="833"/>
      <c r="G1" s="466" t="s">
        <v>450</v>
      </c>
      <c r="H1" s="466" t="s">
        <v>451</v>
      </c>
      <c r="I1" s="466" t="s">
        <v>452</v>
      </c>
      <c r="J1" s="467" t="s">
        <v>453</v>
      </c>
      <c r="K1" s="468"/>
      <c r="L1" s="468"/>
      <c r="M1" s="468"/>
      <c r="N1" s="468"/>
      <c r="O1" s="468"/>
      <c r="P1" s="468"/>
      <c r="Q1" s="468"/>
    </row>
    <row r="2" spans="1:22" ht="16.5" customHeight="1" thickBot="1" x14ac:dyDescent="0.25">
      <c r="A2" s="832"/>
      <c r="B2" s="832"/>
      <c r="C2" s="832"/>
      <c r="D2" s="832"/>
      <c r="E2" s="832"/>
      <c r="F2" s="833"/>
      <c r="G2" s="480">
        <f>AVERAGE(G6:G8)</f>
        <v>0.3133333333333333</v>
      </c>
      <c r="H2" s="469">
        <v>0.53</v>
      </c>
      <c r="I2" s="469">
        <v>0.56000000000000005</v>
      </c>
      <c r="J2" s="470">
        <v>0.47</v>
      </c>
      <c r="K2" s="471"/>
      <c r="L2" s="471"/>
      <c r="M2" s="471"/>
      <c r="N2" s="471"/>
      <c r="O2" s="471"/>
      <c r="P2" s="471"/>
      <c r="Q2" s="471"/>
      <c r="R2" s="424"/>
      <c r="S2" s="424"/>
      <c r="T2" s="424"/>
      <c r="U2" s="424"/>
      <c r="V2" s="424"/>
    </row>
    <row r="3" spans="1:22" ht="57" customHeight="1" x14ac:dyDescent="0.2">
      <c r="A3" s="496" t="s">
        <v>506</v>
      </c>
      <c r="B3" s="472" t="s">
        <v>507</v>
      </c>
      <c r="C3" s="472" t="s">
        <v>454</v>
      </c>
      <c r="D3" s="472" t="s">
        <v>455</v>
      </c>
      <c r="E3" s="473" t="s">
        <v>456</v>
      </c>
      <c r="F3" s="472" t="s">
        <v>110</v>
      </c>
      <c r="G3" s="564" t="s">
        <v>457</v>
      </c>
      <c r="H3" s="474" t="s">
        <v>458</v>
      </c>
      <c r="I3" s="474" t="s">
        <v>459</v>
      </c>
      <c r="J3" s="559" t="s">
        <v>460</v>
      </c>
      <c r="K3" s="474" t="s">
        <v>461</v>
      </c>
      <c r="L3" s="474" t="s">
        <v>462</v>
      </c>
      <c r="M3" s="559" t="s">
        <v>463</v>
      </c>
      <c r="N3" s="819" t="s">
        <v>478</v>
      </c>
      <c r="O3" s="820"/>
      <c r="P3" s="474" t="s">
        <v>466</v>
      </c>
      <c r="Q3" s="474" t="s">
        <v>467</v>
      </c>
      <c r="R3" s="474" t="s">
        <v>468</v>
      </c>
      <c r="S3" s="474" t="s">
        <v>469</v>
      </c>
    </row>
    <row r="4" spans="1:22" ht="84" customHeight="1" x14ac:dyDescent="0.2">
      <c r="A4" s="497">
        <v>2299011</v>
      </c>
      <c r="B4" s="425" t="s">
        <v>126</v>
      </c>
      <c r="C4" s="425" t="s">
        <v>126</v>
      </c>
      <c r="D4" s="439" t="s">
        <v>483</v>
      </c>
      <c r="E4" s="426">
        <v>1</v>
      </c>
      <c r="F4" s="440">
        <v>0.5</v>
      </c>
      <c r="G4" s="565">
        <f>M4/F4</f>
        <v>0.05</v>
      </c>
      <c r="H4" s="441">
        <v>0</v>
      </c>
      <c r="I4" s="442">
        <v>0</v>
      </c>
      <c r="J4" s="569">
        <v>0</v>
      </c>
      <c r="K4" s="441">
        <f>J4+K13</f>
        <v>2.5000000000000001E-2</v>
      </c>
      <c r="L4" s="441">
        <f>K4+L13</f>
        <v>2.5000000000000001E-2</v>
      </c>
      <c r="M4" s="569">
        <f>L4+M13</f>
        <v>2.5000000000000001E-2</v>
      </c>
      <c r="N4" s="817" t="s">
        <v>529</v>
      </c>
      <c r="O4" s="818"/>
      <c r="P4" s="443"/>
      <c r="Q4" s="441"/>
      <c r="R4" s="444"/>
      <c r="S4" s="443"/>
    </row>
    <row r="5" spans="1:22" ht="135" customHeight="1" x14ac:dyDescent="0.2">
      <c r="A5" s="497">
        <v>2299052</v>
      </c>
      <c r="B5" s="425" t="s">
        <v>125</v>
      </c>
      <c r="C5" s="425" t="s">
        <v>484</v>
      </c>
      <c r="D5" s="439" t="s">
        <v>485</v>
      </c>
      <c r="E5" s="445">
        <v>0.5</v>
      </c>
      <c r="F5" s="446">
        <v>0.25</v>
      </c>
      <c r="G5" s="565">
        <f>M5/F5</f>
        <v>0.48000000000000004</v>
      </c>
      <c r="H5" s="441">
        <v>2.0799999999999999E-2</v>
      </c>
      <c r="I5" s="442">
        <v>0.04</v>
      </c>
      <c r="J5" s="569">
        <v>0.06</v>
      </c>
      <c r="K5" s="441">
        <f>J5+K18</f>
        <v>0.08</v>
      </c>
      <c r="L5" s="441">
        <f>K5+L18</f>
        <v>0.1</v>
      </c>
      <c r="M5" s="569">
        <f>L5+M18</f>
        <v>0.12000000000000001</v>
      </c>
      <c r="N5" s="817" t="s">
        <v>530</v>
      </c>
      <c r="O5" s="818"/>
      <c r="P5" s="443"/>
      <c r="Q5" s="441"/>
      <c r="R5" s="444"/>
      <c r="S5" s="443"/>
    </row>
    <row r="6" spans="1:22" ht="48.75" customHeight="1" x14ac:dyDescent="0.2">
      <c r="A6" s="497">
        <v>2299058</v>
      </c>
      <c r="B6" s="425" t="s">
        <v>479</v>
      </c>
      <c r="C6" s="425" t="s">
        <v>480</v>
      </c>
      <c r="D6" s="426" t="s">
        <v>481</v>
      </c>
      <c r="E6" s="426">
        <v>400</v>
      </c>
      <c r="F6" s="426">
        <v>100</v>
      </c>
      <c r="G6" s="565">
        <f>M6/F6</f>
        <v>0.1</v>
      </c>
      <c r="H6" s="436">
        <v>0</v>
      </c>
      <c r="I6" s="436">
        <v>0</v>
      </c>
      <c r="J6" s="570">
        <v>0</v>
      </c>
      <c r="K6" s="434">
        <f>J6+K22</f>
        <v>0</v>
      </c>
      <c r="L6" s="434">
        <f>K6+L22</f>
        <v>0</v>
      </c>
      <c r="M6" s="570">
        <f>L6+M22</f>
        <v>10</v>
      </c>
      <c r="N6" s="817" t="s">
        <v>482</v>
      </c>
      <c r="O6" s="818"/>
      <c r="P6" s="437"/>
      <c r="Q6" s="434"/>
      <c r="R6" s="438"/>
      <c r="S6" s="437"/>
    </row>
    <row r="7" spans="1:22" ht="90" customHeight="1" x14ac:dyDescent="0.2">
      <c r="A7" s="497">
        <v>2299060</v>
      </c>
      <c r="B7" s="425" t="s">
        <v>128</v>
      </c>
      <c r="C7" s="425" t="s">
        <v>486</v>
      </c>
      <c r="D7" s="439" t="s">
        <v>485</v>
      </c>
      <c r="E7" s="445">
        <v>1</v>
      </c>
      <c r="F7" s="440">
        <v>0.25</v>
      </c>
      <c r="G7" s="565">
        <f>M7/F7</f>
        <v>0.49999999999999994</v>
      </c>
      <c r="H7" s="441">
        <v>0.04</v>
      </c>
      <c r="I7" s="442">
        <v>0.08</v>
      </c>
      <c r="J7" s="569">
        <v>0.09</v>
      </c>
      <c r="K7" s="441">
        <f>J7+K28</f>
        <v>9.9999999999999992E-2</v>
      </c>
      <c r="L7" s="441">
        <f>K7+L28</f>
        <v>0.10999999999999999</v>
      </c>
      <c r="M7" s="590">
        <f>L7+M28</f>
        <v>0.12499999999999999</v>
      </c>
      <c r="N7" s="817" t="s">
        <v>487</v>
      </c>
      <c r="O7" s="818"/>
      <c r="P7" s="443"/>
      <c r="Q7" s="441"/>
      <c r="R7" s="444"/>
      <c r="S7" s="443"/>
    </row>
    <row r="8" spans="1:22" ht="47.25" customHeight="1" x14ac:dyDescent="0.2">
      <c r="A8" s="497">
        <v>2299062</v>
      </c>
      <c r="B8" s="425" t="s">
        <v>488</v>
      </c>
      <c r="C8" s="425" t="s">
        <v>489</v>
      </c>
      <c r="D8" s="447" t="s">
        <v>490</v>
      </c>
      <c r="E8" s="445">
        <v>1</v>
      </c>
      <c r="F8" s="446">
        <v>0.25</v>
      </c>
      <c r="G8" s="565">
        <f>M8/F8</f>
        <v>0.34</v>
      </c>
      <c r="H8" s="441">
        <v>0.02</v>
      </c>
      <c r="I8" s="442">
        <v>0.04</v>
      </c>
      <c r="J8" s="569">
        <v>0.05</v>
      </c>
      <c r="K8" s="441">
        <f>J8+K28</f>
        <v>6.0000000000000005E-2</v>
      </c>
      <c r="L8" s="441">
        <f>K8+L28</f>
        <v>7.0000000000000007E-2</v>
      </c>
      <c r="M8" s="569">
        <f>L8+M28</f>
        <v>8.5000000000000006E-2</v>
      </c>
      <c r="N8" s="817" t="s">
        <v>491</v>
      </c>
      <c r="O8" s="818"/>
      <c r="P8" s="443"/>
      <c r="Q8" s="441"/>
      <c r="R8" s="444"/>
      <c r="S8" s="443"/>
    </row>
    <row r="9" spans="1:22" ht="36" customHeight="1" x14ac:dyDescent="0.2">
      <c r="B9" s="448"/>
      <c r="C9" s="449"/>
      <c r="D9" s="450"/>
      <c r="E9" s="450"/>
      <c r="F9" s="451"/>
      <c r="G9" s="451"/>
      <c r="H9" s="452"/>
      <c r="I9" s="452"/>
      <c r="J9" s="452"/>
      <c r="K9" s="452"/>
      <c r="L9" s="452"/>
      <c r="M9" s="452"/>
      <c r="N9" s="452"/>
      <c r="O9" s="452"/>
      <c r="P9" s="452"/>
      <c r="Q9" s="452"/>
      <c r="R9" s="452"/>
      <c r="S9" s="452"/>
      <c r="T9" s="452"/>
      <c r="U9" s="452"/>
      <c r="V9" s="431"/>
    </row>
    <row r="10" spans="1:22" ht="36" customHeight="1" x14ac:dyDescent="0.2">
      <c r="A10" s="812" t="s">
        <v>517</v>
      </c>
      <c r="B10" s="812"/>
      <c r="C10" s="812"/>
      <c r="D10" s="812"/>
      <c r="E10" s="812"/>
      <c r="F10" s="812"/>
      <c r="G10" s="812"/>
      <c r="H10" s="812"/>
      <c r="I10" s="812"/>
      <c r="J10" s="812"/>
      <c r="K10" s="452"/>
      <c r="L10" s="452"/>
      <c r="M10" s="452"/>
      <c r="N10" s="452"/>
      <c r="O10" s="452"/>
      <c r="P10" s="452"/>
      <c r="Q10" s="452"/>
      <c r="R10" s="452"/>
      <c r="S10" s="452"/>
      <c r="T10" s="452"/>
      <c r="U10" s="452"/>
      <c r="V10" s="431"/>
    </row>
    <row r="11" spans="1:22" s="541" customFormat="1" ht="36" customHeight="1" x14ac:dyDescent="0.2">
      <c r="A11" s="578"/>
      <c r="B11" s="578"/>
      <c r="C11" s="578"/>
      <c r="D11" s="575"/>
      <c r="E11" s="575"/>
      <c r="F11" s="575"/>
      <c r="G11" s="575"/>
      <c r="H11" s="575"/>
      <c r="I11" s="575"/>
      <c r="J11" s="575"/>
      <c r="K11" s="579"/>
      <c r="L11" s="579"/>
      <c r="M11" s="579"/>
      <c r="N11" s="579"/>
      <c r="O11" s="579"/>
      <c r="P11" s="579"/>
      <c r="Q11" s="579"/>
      <c r="R11" s="579"/>
      <c r="S11" s="579"/>
      <c r="T11" s="579"/>
      <c r="U11" s="579"/>
      <c r="V11" s="580"/>
    </row>
    <row r="12" spans="1:22" ht="48.75" customHeight="1" x14ac:dyDescent="0.2">
      <c r="A12" s="472" t="s">
        <v>510</v>
      </c>
      <c r="B12" s="472" t="s">
        <v>507</v>
      </c>
      <c r="C12" s="472" t="s">
        <v>508</v>
      </c>
      <c r="D12" s="496" t="s">
        <v>505</v>
      </c>
      <c r="E12" s="496" t="s">
        <v>515</v>
      </c>
      <c r="F12" s="496" t="s">
        <v>492</v>
      </c>
      <c r="G12" s="496" t="s">
        <v>493</v>
      </c>
      <c r="H12" s="496" t="s">
        <v>494</v>
      </c>
      <c r="I12" s="496" t="s">
        <v>516</v>
      </c>
      <c r="J12" s="496" t="s">
        <v>514</v>
      </c>
      <c r="K12" s="496" t="s">
        <v>495</v>
      </c>
      <c r="L12" s="496" t="s">
        <v>496</v>
      </c>
      <c r="M12" s="496" t="s">
        <v>497</v>
      </c>
      <c r="N12" s="496" t="s">
        <v>519</v>
      </c>
      <c r="O12" s="496" t="s">
        <v>520</v>
      </c>
      <c r="P12" s="496" t="s">
        <v>498</v>
      </c>
      <c r="Q12" s="496" t="s">
        <v>499</v>
      </c>
      <c r="R12" s="496" t="s">
        <v>500</v>
      </c>
      <c r="S12" s="496" t="s">
        <v>501</v>
      </c>
      <c r="T12" s="496" t="s">
        <v>502</v>
      </c>
      <c r="U12" s="496" t="s">
        <v>503</v>
      </c>
    </row>
    <row r="13" spans="1:22" ht="123.75" customHeight="1" x14ac:dyDescent="0.2">
      <c r="A13" s="543" t="s">
        <v>511</v>
      </c>
      <c r="B13" s="426" t="s">
        <v>126</v>
      </c>
      <c r="C13" s="459" t="s">
        <v>50</v>
      </c>
      <c r="D13" s="527">
        <v>0.5</v>
      </c>
      <c r="E13" s="518">
        <f>F13+G13+H13+K13+L13+M13+P13+Q13+R13+S13+T13+U13</f>
        <v>2.5000000000000001E-2</v>
      </c>
      <c r="F13" s="518">
        <v>0</v>
      </c>
      <c r="G13" s="518">
        <v>0</v>
      </c>
      <c r="H13" s="518">
        <v>0</v>
      </c>
      <c r="I13" s="571">
        <f>H13</f>
        <v>0</v>
      </c>
      <c r="J13" s="573">
        <f>+H13/$D13</f>
        <v>0</v>
      </c>
      <c r="K13" s="527">
        <v>2.5000000000000001E-2</v>
      </c>
      <c r="L13" s="581">
        <v>0</v>
      </c>
      <c r="M13" s="581">
        <v>0</v>
      </c>
      <c r="N13" s="571">
        <f>K13+L13+M13</f>
        <v>2.5000000000000001E-2</v>
      </c>
      <c r="O13" s="573">
        <f>N13/$D13</f>
        <v>0.05</v>
      </c>
      <c r="P13" s="524"/>
      <c r="Q13" s="524"/>
      <c r="R13" s="524"/>
      <c r="S13" s="524"/>
      <c r="T13" s="524"/>
      <c r="U13" s="524"/>
    </row>
    <row r="14" spans="1:22" s="541" customFormat="1" ht="38.25" customHeight="1" x14ac:dyDescent="0.2">
      <c r="A14" s="533"/>
      <c r="B14" s="534"/>
      <c r="C14" s="535"/>
      <c r="D14" s="536"/>
      <c r="E14" s="537"/>
      <c r="F14" s="537"/>
      <c r="G14" s="537"/>
      <c r="H14" s="537"/>
      <c r="I14" s="537"/>
      <c r="J14" s="538"/>
      <c r="K14" s="539" t="s">
        <v>528</v>
      </c>
      <c r="L14" s="539"/>
      <c r="M14" s="539"/>
      <c r="N14" s="539"/>
      <c r="O14" s="539"/>
      <c r="P14" s="539"/>
      <c r="Q14" s="539"/>
      <c r="R14" s="539"/>
      <c r="S14" s="539"/>
      <c r="T14" s="539"/>
      <c r="U14" s="540"/>
    </row>
    <row r="15" spans="1:22" ht="48.75" customHeight="1" x14ac:dyDescent="0.2">
      <c r="A15" s="472" t="s">
        <v>510</v>
      </c>
      <c r="B15" s="472" t="s">
        <v>507</v>
      </c>
      <c r="C15" s="472" t="s">
        <v>508</v>
      </c>
      <c r="D15" s="496" t="s">
        <v>505</v>
      </c>
      <c r="E15" s="496" t="s">
        <v>515</v>
      </c>
      <c r="F15" s="496" t="s">
        <v>492</v>
      </c>
      <c r="G15" s="496" t="s">
        <v>493</v>
      </c>
      <c r="H15" s="496" t="s">
        <v>494</v>
      </c>
      <c r="I15" s="496" t="s">
        <v>516</v>
      </c>
      <c r="J15" s="496" t="s">
        <v>514</v>
      </c>
      <c r="K15" s="496" t="s">
        <v>495</v>
      </c>
      <c r="L15" s="496" t="s">
        <v>496</v>
      </c>
      <c r="M15" s="496" t="s">
        <v>497</v>
      </c>
      <c r="N15" s="496" t="s">
        <v>516</v>
      </c>
      <c r="O15" s="496" t="s">
        <v>514</v>
      </c>
      <c r="P15" s="496" t="s">
        <v>498</v>
      </c>
      <c r="Q15" s="496" t="s">
        <v>499</v>
      </c>
      <c r="R15" s="496" t="s">
        <v>500</v>
      </c>
      <c r="S15" s="496" t="s">
        <v>501</v>
      </c>
      <c r="T15" s="496" t="s">
        <v>502</v>
      </c>
      <c r="U15" s="496" t="s">
        <v>503</v>
      </c>
    </row>
    <row r="16" spans="1:22" ht="58.5" customHeight="1" x14ac:dyDescent="0.2">
      <c r="A16" s="821" t="s">
        <v>511</v>
      </c>
      <c r="B16" s="809" t="s">
        <v>125</v>
      </c>
      <c r="C16" s="459" t="s">
        <v>53</v>
      </c>
      <c r="D16" s="528">
        <v>0.125</v>
      </c>
      <c r="E16" s="518">
        <f t="shared" ref="E16:E32" si="0">F16+G16+H16+K16+L16+M16+P16+Q16+R16+S16+T16+U16</f>
        <v>6.0000000000000005E-2</v>
      </c>
      <c r="F16" s="518">
        <v>0.01</v>
      </c>
      <c r="G16" s="518">
        <v>0.01</v>
      </c>
      <c r="H16" s="518">
        <v>0.01</v>
      </c>
      <c r="I16" s="518">
        <f t="shared" ref="I16:I32" si="1">F16+G16+H16</f>
        <v>0.03</v>
      </c>
      <c r="J16" s="518">
        <f>+I16/D16</f>
        <v>0.24</v>
      </c>
      <c r="K16" s="518">
        <v>0.01</v>
      </c>
      <c r="L16" s="518">
        <v>0.01</v>
      </c>
      <c r="M16" s="518">
        <v>0.01</v>
      </c>
      <c r="N16" s="518">
        <f>K16+L16+M16+I16</f>
        <v>0.06</v>
      </c>
      <c r="O16" s="518">
        <f>+N16/$D16</f>
        <v>0.48</v>
      </c>
      <c r="P16" s="524"/>
      <c r="Q16" s="524"/>
      <c r="R16" s="524"/>
      <c r="S16" s="524"/>
      <c r="T16" s="524"/>
      <c r="U16" s="524"/>
    </row>
    <row r="17" spans="1:23" ht="58.5" customHeight="1" x14ac:dyDescent="0.2">
      <c r="A17" s="821"/>
      <c r="B17" s="809"/>
      <c r="C17" s="459" t="s">
        <v>56</v>
      </c>
      <c r="D17" s="528">
        <v>0.125</v>
      </c>
      <c r="E17" s="518">
        <f t="shared" si="0"/>
        <v>6.0000000000000005E-2</v>
      </c>
      <c r="F17" s="518">
        <v>0.01</v>
      </c>
      <c r="G17" s="518">
        <v>0.01</v>
      </c>
      <c r="H17" s="518">
        <v>0.01</v>
      </c>
      <c r="I17" s="518">
        <f t="shared" si="1"/>
        <v>0.03</v>
      </c>
      <c r="J17" s="518">
        <f>+I17/D17</f>
        <v>0.24</v>
      </c>
      <c r="K17" s="518">
        <v>0.01</v>
      </c>
      <c r="L17" s="518">
        <v>0.01</v>
      </c>
      <c r="M17" s="518">
        <v>0.01</v>
      </c>
      <c r="N17" s="518">
        <f>K17+L17+M17+I17</f>
        <v>0.06</v>
      </c>
      <c r="O17" s="518">
        <f>+N17/$D17</f>
        <v>0.48</v>
      </c>
      <c r="P17" s="524"/>
      <c r="Q17" s="524"/>
      <c r="R17" s="508"/>
      <c r="S17" s="524"/>
      <c r="T17" s="508"/>
      <c r="U17" s="508"/>
    </row>
    <row r="18" spans="1:23" s="481" customFormat="1" ht="33.75" customHeight="1" x14ac:dyDescent="0.25">
      <c r="A18" s="821"/>
      <c r="B18" s="809"/>
      <c r="C18" s="523" t="s">
        <v>504</v>
      </c>
      <c r="D18" s="532">
        <f t="shared" ref="D18:I18" si="2">SUM(D16:D17)</f>
        <v>0.25</v>
      </c>
      <c r="E18" s="552">
        <f t="shared" si="2"/>
        <v>0.12000000000000001</v>
      </c>
      <c r="F18" s="532">
        <f t="shared" si="2"/>
        <v>0.02</v>
      </c>
      <c r="G18" s="532">
        <f t="shared" si="2"/>
        <v>0.02</v>
      </c>
      <c r="H18" s="532">
        <f t="shared" si="2"/>
        <v>0.02</v>
      </c>
      <c r="I18" s="572">
        <f t="shared" si="2"/>
        <v>0.06</v>
      </c>
      <c r="J18" s="567">
        <f>+I18/$D18</f>
        <v>0.24</v>
      </c>
      <c r="K18" s="587">
        <f>SUM(K16:K17)</f>
        <v>0.02</v>
      </c>
      <c r="L18" s="587">
        <f t="shared" ref="L18:M18" si="3">SUM(L16:L17)</f>
        <v>0.02</v>
      </c>
      <c r="M18" s="587">
        <f t="shared" si="3"/>
        <v>0.02</v>
      </c>
      <c r="N18" s="572">
        <f t="shared" ref="N18" si="4">SUM(N16:N17)</f>
        <v>0.12</v>
      </c>
      <c r="O18" s="567">
        <f>+N18/$D18</f>
        <v>0.48</v>
      </c>
      <c r="P18" s="520">
        <f t="shared" ref="P18:U18" si="5">SUM(P5:P17)</f>
        <v>0</v>
      </c>
      <c r="Q18" s="520">
        <f t="shared" si="5"/>
        <v>0</v>
      </c>
      <c r="R18" s="520">
        <f t="shared" si="5"/>
        <v>0</v>
      </c>
      <c r="S18" s="520">
        <f t="shared" si="5"/>
        <v>0</v>
      </c>
      <c r="T18" s="520">
        <f t="shared" si="5"/>
        <v>0</v>
      </c>
      <c r="U18" s="520">
        <f t="shared" si="5"/>
        <v>0</v>
      </c>
      <c r="V18" s="521"/>
      <c r="W18" s="521"/>
    </row>
    <row r="19" spans="1:23" s="551" customFormat="1" ht="33.75" customHeight="1" x14ac:dyDescent="0.2">
      <c r="A19" s="542"/>
      <c r="B19" s="546"/>
      <c r="C19" s="547"/>
      <c r="D19" s="548"/>
      <c r="E19" s="549"/>
      <c r="F19" s="549"/>
      <c r="G19" s="549"/>
      <c r="H19" s="549"/>
      <c r="I19" s="549"/>
      <c r="J19" s="550"/>
      <c r="K19" s="549"/>
      <c r="L19" s="549"/>
      <c r="M19" s="549"/>
      <c r="N19" s="549"/>
      <c r="O19" s="549"/>
      <c r="P19" s="549"/>
      <c r="Q19" s="549"/>
      <c r="R19" s="549"/>
      <c r="S19" s="549"/>
      <c r="T19" s="549"/>
      <c r="U19" s="549"/>
      <c r="V19" s="544"/>
      <c r="W19" s="544"/>
    </row>
    <row r="20" spans="1:23" ht="48.75" customHeight="1" x14ac:dyDescent="0.2">
      <c r="A20" s="496" t="s">
        <v>510</v>
      </c>
      <c r="B20" s="496" t="s">
        <v>507</v>
      </c>
      <c r="C20" s="496" t="s">
        <v>508</v>
      </c>
      <c r="D20" s="496" t="s">
        <v>505</v>
      </c>
      <c r="E20" s="496" t="s">
        <v>515</v>
      </c>
      <c r="F20" s="496" t="s">
        <v>492</v>
      </c>
      <c r="G20" s="496" t="s">
        <v>493</v>
      </c>
      <c r="H20" s="496" t="s">
        <v>494</v>
      </c>
      <c r="I20" s="496" t="s">
        <v>516</v>
      </c>
      <c r="J20" s="496" t="s">
        <v>514</v>
      </c>
      <c r="K20" s="496" t="s">
        <v>495</v>
      </c>
      <c r="L20" s="496" t="s">
        <v>496</v>
      </c>
      <c r="M20" s="496" t="s">
        <v>497</v>
      </c>
      <c r="N20" s="496" t="s">
        <v>516</v>
      </c>
      <c r="O20" s="496" t="s">
        <v>514</v>
      </c>
      <c r="P20" s="496" t="s">
        <v>498</v>
      </c>
      <c r="Q20" s="496" t="s">
        <v>499</v>
      </c>
      <c r="R20" s="496" t="s">
        <v>500</v>
      </c>
      <c r="S20" s="496" t="s">
        <v>501</v>
      </c>
      <c r="T20" s="496" t="s">
        <v>502</v>
      </c>
      <c r="U20" s="496" t="s">
        <v>503</v>
      </c>
    </row>
    <row r="21" spans="1:23" ht="58.5" customHeight="1" x14ac:dyDescent="0.2">
      <c r="A21" s="824" t="s">
        <v>511</v>
      </c>
      <c r="B21" s="823" t="s">
        <v>479</v>
      </c>
      <c r="C21" s="459" t="s">
        <v>525</v>
      </c>
      <c r="D21" s="527">
        <v>0.25</v>
      </c>
      <c r="E21" s="518">
        <f t="shared" si="0"/>
        <v>0</v>
      </c>
      <c r="F21" s="518">
        <v>0</v>
      </c>
      <c r="G21" s="518">
        <v>0</v>
      </c>
      <c r="H21" s="518">
        <v>0</v>
      </c>
      <c r="I21" s="518">
        <f t="shared" si="1"/>
        <v>0</v>
      </c>
      <c r="J21" s="518">
        <f>+I21/$D21</f>
        <v>0</v>
      </c>
      <c r="K21" s="518">
        <v>0</v>
      </c>
      <c r="L21" s="518">
        <v>0</v>
      </c>
      <c r="M21" s="518">
        <v>0</v>
      </c>
      <c r="N21" s="518">
        <f>K21+L21+M21+I21</f>
        <v>0</v>
      </c>
      <c r="O21" s="518">
        <f>+N21/$D21</f>
        <v>0</v>
      </c>
      <c r="P21" s="524"/>
      <c r="Q21" s="524"/>
      <c r="R21" s="524"/>
      <c r="S21" s="524"/>
      <c r="T21" s="524"/>
      <c r="U21" s="524"/>
      <c r="V21" s="591" t="s">
        <v>524</v>
      </c>
    </row>
    <row r="22" spans="1:23" ht="81.75" customHeight="1" x14ac:dyDescent="0.2">
      <c r="A22" s="825"/>
      <c r="B22" s="808"/>
      <c r="C22" s="459" t="s">
        <v>64</v>
      </c>
      <c r="D22" s="497">
        <v>100</v>
      </c>
      <c r="E22" s="497">
        <f>F22+G22+H22+K22+L22+M22+P22+Q22+R22+S22+T22+U22</f>
        <v>10</v>
      </c>
      <c r="F22" s="497">
        <v>0</v>
      </c>
      <c r="G22" s="497">
        <v>0</v>
      </c>
      <c r="H22" s="497">
        <v>0</v>
      </c>
      <c r="I22" s="574">
        <f t="shared" si="1"/>
        <v>0</v>
      </c>
      <c r="J22" s="573">
        <f>+I22/$D22</f>
        <v>0</v>
      </c>
      <c r="K22" s="508">
        <v>0</v>
      </c>
      <c r="L22" s="508">
        <v>0</v>
      </c>
      <c r="M22" s="508">
        <v>10</v>
      </c>
      <c r="N22" s="574">
        <f>K22+L22+M22</f>
        <v>10</v>
      </c>
      <c r="O22" s="573">
        <f>+N22/$D22</f>
        <v>0.1</v>
      </c>
      <c r="P22" s="524"/>
      <c r="Q22" s="524"/>
      <c r="R22" s="524"/>
      <c r="S22" s="524"/>
      <c r="T22" s="524"/>
      <c r="U22" s="524"/>
    </row>
    <row r="23" spans="1:23" s="481" customFormat="1" ht="33.75" customHeight="1" x14ac:dyDescent="0.25">
      <c r="A23" s="826" t="s">
        <v>526</v>
      </c>
      <c r="B23" s="827"/>
      <c r="C23" s="827"/>
      <c r="D23" s="827"/>
      <c r="E23" s="827"/>
      <c r="F23" s="827"/>
      <c r="G23" s="827"/>
      <c r="H23" s="827"/>
      <c r="I23" s="828"/>
      <c r="J23" s="558">
        <f>SUM(J21:J22)</f>
        <v>0</v>
      </c>
      <c r="K23" s="829"/>
      <c r="L23" s="830"/>
      <c r="M23" s="831"/>
      <c r="N23" s="520"/>
      <c r="O23" s="558">
        <f>O22</f>
        <v>0.1</v>
      </c>
      <c r="P23" s="520">
        <f t="shared" ref="P23:U23" si="6">SUM(P8:P22)</f>
        <v>0</v>
      </c>
      <c r="Q23" s="520">
        <f t="shared" si="6"/>
        <v>0</v>
      </c>
      <c r="R23" s="520">
        <f t="shared" si="6"/>
        <v>0</v>
      </c>
      <c r="S23" s="520">
        <f t="shared" si="6"/>
        <v>0</v>
      </c>
      <c r="T23" s="520">
        <f t="shared" si="6"/>
        <v>0</v>
      </c>
      <c r="U23" s="520">
        <f t="shared" si="6"/>
        <v>0</v>
      </c>
      <c r="V23" s="521"/>
      <c r="W23" s="521"/>
    </row>
    <row r="24" spans="1:23" s="481" customFormat="1" ht="33.75" customHeight="1" x14ac:dyDescent="0.2">
      <c r="A24" s="553"/>
      <c r="B24" s="554"/>
      <c r="C24" s="547"/>
      <c r="D24" s="549"/>
      <c r="E24" s="549"/>
      <c r="F24" s="549"/>
      <c r="G24" s="549"/>
      <c r="H24" s="549"/>
      <c r="I24" s="549"/>
      <c r="J24" s="550"/>
      <c r="K24" s="549"/>
      <c r="L24" s="549"/>
      <c r="M24" s="549"/>
      <c r="N24" s="549"/>
      <c r="O24" s="549"/>
      <c r="P24" s="549"/>
      <c r="Q24" s="549"/>
      <c r="R24" s="549"/>
      <c r="S24" s="549"/>
      <c r="T24" s="549"/>
      <c r="U24" s="549"/>
      <c r="V24" s="521"/>
      <c r="W24" s="521"/>
    </row>
    <row r="25" spans="1:23" ht="48.75" customHeight="1" x14ac:dyDescent="0.2">
      <c r="A25" s="496" t="s">
        <v>510</v>
      </c>
      <c r="B25" s="496" t="s">
        <v>507</v>
      </c>
      <c r="C25" s="496" t="s">
        <v>508</v>
      </c>
      <c r="D25" s="496" t="s">
        <v>505</v>
      </c>
      <c r="E25" s="496" t="s">
        <v>515</v>
      </c>
      <c r="F25" s="496" t="s">
        <v>492</v>
      </c>
      <c r="G25" s="496" t="s">
        <v>493</v>
      </c>
      <c r="H25" s="496" t="s">
        <v>494</v>
      </c>
      <c r="I25" s="496" t="s">
        <v>516</v>
      </c>
      <c r="J25" s="496" t="s">
        <v>514</v>
      </c>
      <c r="K25" s="496" t="s">
        <v>495</v>
      </c>
      <c r="L25" s="496" t="s">
        <v>496</v>
      </c>
      <c r="M25" s="496" t="s">
        <v>497</v>
      </c>
      <c r="N25" s="496" t="s">
        <v>516</v>
      </c>
      <c r="O25" s="496" t="s">
        <v>514</v>
      </c>
      <c r="P25" s="496" t="s">
        <v>498</v>
      </c>
      <c r="Q25" s="496" t="s">
        <v>499</v>
      </c>
      <c r="R25" s="496" t="s">
        <v>500</v>
      </c>
      <c r="S25" s="496" t="s">
        <v>501</v>
      </c>
      <c r="T25" s="496" t="s">
        <v>502</v>
      </c>
      <c r="U25" s="496" t="s">
        <v>503</v>
      </c>
    </row>
    <row r="26" spans="1:23" ht="58.5" customHeight="1" x14ac:dyDescent="0.2">
      <c r="A26" s="821" t="s">
        <v>511</v>
      </c>
      <c r="B26" s="809" t="s">
        <v>128</v>
      </c>
      <c r="C26" s="459" t="s">
        <v>68</v>
      </c>
      <c r="D26" s="528">
        <v>0.125</v>
      </c>
      <c r="E26" s="518">
        <f t="shared" si="0"/>
        <v>6.4999999999999988E-2</v>
      </c>
      <c r="F26" s="518">
        <v>0.02</v>
      </c>
      <c r="G26" s="518">
        <v>0.02</v>
      </c>
      <c r="H26" s="518">
        <v>5.0000000000000001E-3</v>
      </c>
      <c r="I26" s="518">
        <f t="shared" si="1"/>
        <v>4.4999999999999998E-2</v>
      </c>
      <c r="J26" s="518">
        <f>+H26/$D26</f>
        <v>0.04</v>
      </c>
      <c r="K26" s="518">
        <v>5.0000000000000001E-3</v>
      </c>
      <c r="L26" s="518">
        <v>5.0000000000000001E-3</v>
      </c>
      <c r="M26" s="518">
        <v>0.01</v>
      </c>
      <c r="N26" s="518">
        <f>K26+L26+M26+I26</f>
        <v>6.5000000000000002E-2</v>
      </c>
      <c r="O26" s="518">
        <f>+N26/$D26</f>
        <v>0.52</v>
      </c>
      <c r="P26" s="524"/>
      <c r="Q26" s="524"/>
      <c r="R26" s="526"/>
      <c r="S26" s="524"/>
      <c r="T26" s="524"/>
      <c r="U26" s="524"/>
    </row>
    <row r="27" spans="1:23" ht="58.5" customHeight="1" x14ac:dyDescent="0.2">
      <c r="A27" s="821"/>
      <c r="B27" s="809"/>
      <c r="C27" s="459" t="s">
        <v>71</v>
      </c>
      <c r="D27" s="528">
        <v>0.125</v>
      </c>
      <c r="E27" s="518">
        <f t="shared" si="0"/>
        <v>5.9999999999999991E-2</v>
      </c>
      <c r="F27" s="518">
        <v>0.02</v>
      </c>
      <c r="G27" s="518">
        <v>0.02</v>
      </c>
      <c r="H27" s="518">
        <v>5.0000000000000001E-3</v>
      </c>
      <c r="I27" s="518">
        <f t="shared" si="1"/>
        <v>4.4999999999999998E-2</v>
      </c>
      <c r="J27" s="518">
        <f>+H27/$D27</f>
        <v>0.04</v>
      </c>
      <c r="K27" s="518">
        <v>5.0000000000000001E-3</v>
      </c>
      <c r="L27" s="518">
        <v>5.0000000000000001E-3</v>
      </c>
      <c r="M27" s="518">
        <v>5.0000000000000001E-3</v>
      </c>
      <c r="N27" s="518">
        <f>K27+L27+M27+I27</f>
        <v>0.06</v>
      </c>
      <c r="O27" s="518">
        <f>+N27/$D27</f>
        <v>0.48</v>
      </c>
      <c r="P27" s="524"/>
      <c r="Q27" s="524"/>
      <c r="R27" s="524"/>
      <c r="S27" s="524"/>
      <c r="T27" s="524"/>
      <c r="U27" s="524"/>
    </row>
    <row r="28" spans="1:23" s="481" customFormat="1" ht="33.75" customHeight="1" x14ac:dyDescent="0.25">
      <c r="A28" s="821"/>
      <c r="B28" s="809"/>
      <c r="C28" s="523" t="s">
        <v>504</v>
      </c>
      <c r="D28" s="588">
        <f>SUM(D26:D27)</f>
        <v>0.25</v>
      </c>
      <c r="E28" s="552">
        <f>SUM(E26:E27)</f>
        <v>0.12499999999999997</v>
      </c>
      <c r="F28" s="552">
        <f t="shared" ref="F28:I28" si="7">SUM(F26:F27)</f>
        <v>0.04</v>
      </c>
      <c r="G28" s="552">
        <f t="shared" si="7"/>
        <v>0.04</v>
      </c>
      <c r="H28" s="552">
        <f t="shared" si="7"/>
        <v>0.01</v>
      </c>
      <c r="I28" s="572">
        <f t="shared" si="7"/>
        <v>0.09</v>
      </c>
      <c r="J28" s="567">
        <f>+I28/$D28</f>
        <v>0.36</v>
      </c>
      <c r="K28" s="587">
        <f>SUM(K26:K27)</f>
        <v>0.01</v>
      </c>
      <c r="L28" s="587">
        <f t="shared" ref="L28:M28" si="8">SUM(L26:L27)</f>
        <v>0.01</v>
      </c>
      <c r="M28" s="587">
        <f t="shared" si="8"/>
        <v>1.4999999999999999E-2</v>
      </c>
      <c r="N28" s="589">
        <f t="shared" ref="N28" si="9">SUM(N26:N27)</f>
        <v>0.125</v>
      </c>
      <c r="O28" s="567">
        <f>+N28/$D28</f>
        <v>0.5</v>
      </c>
      <c r="P28" s="520">
        <f t="shared" ref="P28:U28" si="10">SUM(P12:P27)</f>
        <v>0</v>
      </c>
      <c r="Q28" s="520">
        <f t="shared" si="10"/>
        <v>0</v>
      </c>
      <c r="R28" s="520">
        <f t="shared" si="10"/>
        <v>0</v>
      </c>
      <c r="S28" s="520">
        <f t="shared" si="10"/>
        <v>0</v>
      </c>
      <c r="T28" s="520">
        <f t="shared" si="10"/>
        <v>0</v>
      </c>
      <c r="U28" s="520">
        <f t="shared" si="10"/>
        <v>0</v>
      </c>
      <c r="V28" s="521"/>
      <c r="W28" s="521"/>
    </row>
    <row r="29" spans="1:23" s="545" customFormat="1" ht="33.75" customHeight="1" x14ac:dyDescent="0.25">
      <c r="A29" s="555"/>
      <c r="B29" s="556"/>
      <c r="C29" s="547"/>
      <c r="D29" s="548"/>
      <c r="E29" s="549"/>
      <c r="F29" s="549"/>
      <c r="G29" s="549"/>
      <c r="H29" s="549"/>
      <c r="I29" s="549"/>
      <c r="J29" s="550"/>
      <c r="K29" s="549"/>
      <c r="L29" s="549"/>
      <c r="M29" s="549"/>
      <c r="N29" s="549"/>
      <c r="O29" s="549"/>
      <c r="P29" s="549"/>
      <c r="Q29" s="549"/>
      <c r="R29" s="549"/>
      <c r="S29" s="549"/>
      <c r="T29" s="549"/>
      <c r="U29" s="549"/>
      <c r="V29" s="544"/>
      <c r="W29" s="544"/>
    </row>
    <row r="30" spans="1:23" ht="48.75" customHeight="1" x14ac:dyDescent="0.2">
      <c r="A30" s="496" t="s">
        <v>510</v>
      </c>
      <c r="B30" s="496" t="s">
        <v>507</v>
      </c>
      <c r="C30" s="496" t="s">
        <v>508</v>
      </c>
      <c r="D30" s="496" t="s">
        <v>505</v>
      </c>
      <c r="E30" s="496" t="s">
        <v>515</v>
      </c>
      <c r="F30" s="496" t="s">
        <v>492</v>
      </c>
      <c r="G30" s="496" t="s">
        <v>493</v>
      </c>
      <c r="H30" s="496" t="s">
        <v>494</v>
      </c>
      <c r="I30" s="496" t="s">
        <v>516</v>
      </c>
      <c r="J30" s="496" t="s">
        <v>514</v>
      </c>
      <c r="K30" s="496" t="s">
        <v>495</v>
      </c>
      <c r="L30" s="496" t="s">
        <v>496</v>
      </c>
      <c r="M30" s="496" t="s">
        <v>497</v>
      </c>
      <c r="N30" s="496" t="s">
        <v>516</v>
      </c>
      <c r="O30" s="496" t="s">
        <v>514</v>
      </c>
      <c r="P30" s="496" t="s">
        <v>498</v>
      </c>
      <c r="Q30" s="496" t="s">
        <v>499</v>
      </c>
      <c r="R30" s="496" t="s">
        <v>500</v>
      </c>
      <c r="S30" s="496" t="s">
        <v>501</v>
      </c>
      <c r="T30" s="496" t="s">
        <v>502</v>
      </c>
      <c r="U30" s="496" t="s">
        <v>503</v>
      </c>
    </row>
    <row r="31" spans="1:23" ht="58.5" customHeight="1" x14ac:dyDescent="0.2">
      <c r="A31" s="821" t="s">
        <v>511</v>
      </c>
      <c r="B31" s="822" t="s">
        <v>488</v>
      </c>
      <c r="C31" s="459" t="s">
        <v>80</v>
      </c>
      <c r="D31" s="528">
        <v>0.125</v>
      </c>
      <c r="E31" s="518">
        <f t="shared" si="0"/>
        <v>6.5000000000000002E-2</v>
      </c>
      <c r="F31" s="518">
        <v>0.01</v>
      </c>
      <c r="G31" s="518">
        <v>0.01</v>
      </c>
      <c r="H31" s="518">
        <v>5.0000000000000001E-3</v>
      </c>
      <c r="I31" s="518">
        <f t="shared" si="1"/>
        <v>2.5000000000000001E-2</v>
      </c>
      <c r="J31" s="518">
        <f>+H31/$D31</f>
        <v>0.04</v>
      </c>
      <c r="K31" s="518">
        <v>1.4999999999999999E-2</v>
      </c>
      <c r="L31" s="518">
        <v>0.01</v>
      </c>
      <c r="M31" s="518">
        <v>1.4999999999999999E-2</v>
      </c>
      <c r="N31" s="518">
        <f>K31+L31+M31+I31</f>
        <v>6.5000000000000002E-2</v>
      </c>
      <c r="O31" s="518">
        <f>+N31/$D31</f>
        <v>0.52</v>
      </c>
      <c r="P31" s="524"/>
      <c r="Q31" s="524"/>
      <c r="R31" s="524"/>
      <c r="S31" s="524"/>
      <c r="T31" s="524"/>
      <c r="U31" s="524"/>
    </row>
    <row r="32" spans="1:23" s="482" customFormat="1" ht="58.5" customHeight="1" x14ac:dyDescent="0.2">
      <c r="A32" s="821"/>
      <c r="B32" s="822"/>
      <c r="C32" s="459" t="s">
        <v>88</v>
      </c>
      <c r="D32" s="528">
        <v>0.125</v>
      </c>
      <c r="E32" s="518">
        <f t="shared" si="0"/>
        <v>6.5000000000000002E-2</v>
      </c>
      <c r="F32" s="518">
        <v>0.01</v>
      </c>
      <c r="G32" s="518">
        <v>0.01</v>
      </c>
      <c r="H32" s="518">
        <v>5.0000000000000001E-3</v>
      </c>
      <c r="I32" s="518">
        <f t="shared" si="1"/>
        <v>2.5000000000000001E-2</v>
      </c>
      <c r="J32" s="518">
        <f>+H32/$D32</f>
        <v>0.04</v>
      </c>
      <c r="K32" s="518">
        <v>1.4999999999999999E-2</v>
      </c>
      <c r="L32" s="518">
        <v>0.01</v>
      </c>
      <c r="M32" s="518">
        <v>1.4999999999999999E-2</v>
      </c>
      <c r="N32" s="518">
        <f>K32+L32+M32+I32</f>
        <v>6.5000000000000002E-2</v>
      </c>
      <c r="O32" s="518">
        <f>+N32/$D32</f>
        <v>0.52</v>
      </c>
      <c r="P32" s="525"/>
      <c r="Q32" s="525"/>
      <c r="R32" s="525"/>
      <c r="S32" s="525"/>
      <c r="T32" s="525"/>
      <c r="U32" s="525"/>
    </row>
    <row r="33" spans="1:23" s="481" customFormat="1" ht="33.75" customHeight="1" x14ac:dyDescent="0.25">
      <c r="A33" s="821"/>
      <c r="B33" s="822"/>
      <c r="C33" s="523" t="s">
        <v>504</v>
      </c>
      <c r="D33" s="532">
        <f>SUM(D31:D32)</f>
        <v>0.25</v>
      </c>
      <c r="E33" s="552">
        <f>SUM(E31:E32)</f>
        <v>0.13</v>
      </c>
      <c r="F33" s="552">
        <f>SUM(F31:F32)</f>
        <v>0.02</v>
      </c>
      <c r="G33" s="552">
        <f>SUM(G31:G32)</f>
        <v>0.02</v>
      </c>
      <c r="H33" s="552">
        <f t="shared" ref="H33" si="11">SUM(H31:H32)</f>
        <v>0.01</v>
      </c>
      <c r="I33" s="572">
        <f>SUM(I31:I32)</f>
        <v>0.05</v>
      </c>
      <c r="J33" s="568">
        <f>+I33/$D33</f>
        <v>0.2</v>
      </c>
      <c r="K33" s="587">
        <f>SUM(K31:K32)</f>
        <v>0.03</v>
      </c>
      <c r="L33" s="587">
        <f t="shared" ref="L33:M33" si="12">SUM(L31:L32)</f>
        <v>0.02</v>
      </c>
      <c r="M33" s="587">
        <f t="shared" si="12"/>
        <v>0.03</v>
      </c>
      <c r="N33" s="572">
        <f>SUM(N31:N32)</f>
        <v>0.13</v>
      </c>
      <c r="O33" s="568">
        <f>+N33/$D33</f>
        <v>0.52</v>
      </c>
      <c r="P33" s="520">
        <f t="shared" ref="P33:U33" si="13">SUM(P17:P32)</f>
        <v>0</v>
      </c>
      <c r="Q33" s="520">
        <f t="shared" si="13"/>
        <v>0</v>
      </c>
      <c r="R33" s="520">
        <f t="shared" si="13"/>
        <v>0</v>
      </c>
      <c r="S33" s="520">
        <f t="shared" si="13"/>
        <v>0</v>
      </c>
      <c r="T33" s="520">
        <f t="shared" si="13"/>
        <v>0</v>
      </c>
      <c r="U33" s="520">
        <f t="shared" si="13"/>
        <v>0</v>
      </c>
      <c r="V33" s="521"/>
      <c r="W33" s="521"/>
    </row>
    <row r="34" spans="1:23" x14ac:dyDescent="0.2">
      <c r="A34" s="476"/>
      <c r="D34" s="461"/>
    </row>
    <row r="35" spans="1:23" s="478" customFormat="1" x14ac:dyDescent="0.25">
      <c r="A35" s="476"/>
    </row>
    <row r="36" spans="1:23" x14ac:dyDescent="0.2">
      <c r="A36" s="476"/>
      <c r="D36" s="461"/>
    </row>
    <row r="37" spans="1:23" x14ac:dyDescent="0.2">
      <c r="A37" s="476"/>
      <c r="D37" s="461"/>
    </row>
    <row r="38" spans="1:23" ht="15.75" x14ac:dyDescent="0.2">
      <c r="A38" s="477"/>
      <c r="D38" s="461"/>
    </row>
    <row r="39" spans="1:23" x14ac:dyDescent="0.2">
      <c r="D39" s="461"/>
    </row>
    <row r="40" spans="1:23" s="482" customFormat="1" x14ac:dyDescent="0.2">
      <c r="A40" s="476"/>
    </row>
    <row r="41" spans="1:23" s="482" customFormat="1" ht="18" customHeight="1" x14ac:dyDescent="0.2">
      <c r="A41" s="479"/>
    </row>
    <row r="42" spans="1:23" x14ac:dyDescent="0.2">
      <c r="A42" s="476"/>
      <c r="D42" s="461"/>
    </row>
    <row r="43" spans="1:23" ht="15.75" x14ac:dyDescent="0.2">
      <c r="A43" s="477"/>
      <c r="D43" s="461"/>
    </row>
  </sheetData>
  <mergeCells count="18">
    <mergeCell ref="K23:M23"/>
    <mergeCell ref="A10:J10"/>
    <mergeCell ref="A16:A18"/>
    <mergeCell ref="B16:B18"/>
    <mergeCell ref="A1:F2"/>
    <mergeCell ref="A31:A33"/>
    <mergeCell ref="B31:B33"/>
    <mergeCell ref="B21:B22"/>
    <mergeCell ref="A21:A22"/>
    <mergeCell ref="A26:A28"/>
    <mergeCell ref="B26:B28"/>
    <mergeCell ref="A23:I23"/>
    <mergeCell ref="N8:O8"/>
    <mergeCell ref="N3:O3"/>
    <mergeCell ref="N4:O4"/>
    <mergeCell ref="N5:O5"/>
    <mergeCell ref="N6:O6"/>
    <mergeCell ref="N7:O7"/>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32 C21:C22 C16:C17 C27">
      <formula1>META</formula1>
    </dataValidation>
  </dataValidation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51"/>
  <sheetViews>
    <sheetView tabSelected="1" topLeftCell="H1" zoomScale="55" zoomScaleNormal="55" workbookViewId="0">
      <pane xSplit="17" ySplit="1" topLeftCell="AF29" activePane="bottomRight" state="frozen"/>
      <selection activeCell="I1" sqref="I1"/>
      <selection pane="topRight" activeCell="Y1" sqref="Y1"/>
      <selection pane="bottomLeft" activeCell="I2" sqref="I2"/>
      <selection pane="bottomRight" activeCell="K29" sqref="K29"/>
    </sheetView>
  </sheetViews>
  <sheetFormatPr baseColWidth="10" defaultRowHeight="15.75" x14ac:dyDescent="0.25"/>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21.85546875" style="35"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33.5703125" customWidth="1"/>
    <col min="15" max="15" width="27" style="806" customWidth="1"/>
    <col min="16" max="16" width="27.85546875" style="44" customWidth="1"/>
    <col min="17" max="17" width="30.5703125" style="44" customWidth="1"/>
    <col min="18" max="18" width="38.7109375" customWidth="1"/>
    <col min="19" max="19" width="18" style="50" customWidth="1"/>
    <col min="20" max="20" width="19.28515625" style="44" customWidth="1"/>
    <col min="21" max="21" width="26.5703125" style="807" customWidth="1"/>
    <col min="22" max="22" width="41.28515625" style="44" hidden="1" customWidth="1"/>
    <col min="23" max="23" width="22.85546875" style="95" hidden="1" customWidth="1"/>
    <col min="24" max="24" width="37" hidden="1" customWidth="1"/>
    <col min="25" max="25" width="47.85546875" style="44" customWidth="1"/>
    <col min="26" max="26" width="27.85546875" style="44" customWidth="1"/>
    <col min="27" max="27" width="47.42578125" style="44" hidden="1" customWidth="1"/>
    <col min="28" max="28" width="37.42578125" style="44" customWidth="1"/>
    <col min="29" max="29" width="31.5703125" style="44" customWidth="1"/>
    <col min="30" max="30" width="39.85546875" style="44" hidden="1" customWidth="1"/>
    <col min="31" max="31" width="36" style="679" customWidth="1"/>
    <col min="32" max="32" width="26.28515625" style="35" customWidth="1"/>
    <col min="33" max="33" width="42.5703125" style="805" hidden="1" customWidth="1"/>
    <col min="34" max="34" width="36" style="679" customWidth="1"/>
    <col min="35" max="35" width="26.28515625" style="35" customWidth="1"/>
    <col min="36" max="36" width="42.5703125" style="805" hidden="1" customWidth="1"/>
    <col min="37" max="37" width="36" style="679" customWidth="1"/>
    <col min="38" max="38" width="26.28515625" style="35" customWidth="1"/>
    <col min="39" max="39" width="42.5703125" style="805" hidden="1" customWidth="1"/>
    <col min="40" max="16384" width="11.42578125" style="44"/>
  </cols>
  <sheetData>
    <row r="1" spans="1:39" s="72" customFormat="1" ht="99" customHeight="1" thickBot="1" x14ac:dyDescent="0.3">
      <c r="A1" s="102" t="s">
        <v>97</v>
      </c>
      <c r="B1" s="102" t="s">
        <v>104</v>
      </c>
      <c r="C1" s="102" t="s">
        <v>103</v>
      </c>
      <c r="D1" s="103" t="s">
        <v>99</v>
      </c>
      <c r="E1" s="103" t="s">
        <v>100</v>
      </c>
      <c r="F1" s="103" t="s">
        <v>531</v>
      </c>
      <c r="G1" s="103" t="s">
        <v>532</v>
      </c>
      <c r="H1" s="103" t="s">
        <v>533</v>
      </c>
      <c r="I1" s="103" t="s">
        <v>96</v>
      </c>
      <c r="J1" s="103" t="s">
        <v>108</v>
      </c>
      <c r="K1" s="104" t="s">
        <v>102</v>
      </c>
      <c r="L1" s="104" t="s">
        <v>109</v>
      </c>
      <c r="M1" s="105" t="s">
        <v>534</v>
      </c>
      <c r="N1" s="105" t="s">
        <v>107</v>
      </c>
      <c r="O1" s="592" t="s">
        <v>535</v>
      </c>
      <c r="P1" s="105" t="s">
        <v>258</v>
      </c>
      <c r="Q1" s="104" t="s">
        <v>442</v>
      </c>
      <c r="R1" s="104" t="s">
        <v>536</v>
      </c>
      <c r="S1" s="104" t="s">
        <v>105</v>
      </c>
      <c r="T1" s="104" t="s">
        <v>106</v>
      </c>
      <c r="U1" s="593" t="s">
        <v>537</v>
      </c>
      <c r="V1" s="594" t="s">
        <v>538</v>
      </c>
      <c r="W1" s="595" t="s">
        <v>539</v>
      </c>
      <c r="X1" s="596" t="s">
        <v>540</v>
      </c>
      <c r="Y1" s="597" t="s">
        <v>541</v>
      </c>
      <c r="Z1" s="598" t="s">
        <v>542</v>
      </c>
      <c r="AA1" s="598" t="s">
        <v>543</v>
      </c>
      <c r="AB1" s="599" t="s">
        <v>544</v>
      </c>
      <c r="AC1" s="599" t="s">
        <v>545</v>
      </c>
      <c r="AD1" s="599" t="s">
        <v>546</v>
      </c>
      <c r="AE1" s="599" t="s">
        <v>547</v>
      </c>
      <c r="AF1" s="599" t="s">
        <v>548</v>
      </c>
      <c r="AG1" s="599" t="s">
        <v>549</v>
      </c>
      <c r="AH1" s="599" t="s">
        <v>550</v>
      </c>
      <c r="AI1" s="599" t="s">
        <v>551</v>
      </c>
      <c r="AJ1" s="599" t="s">
        <v>552</v>
      </c>
      <c r="AK1" s="599" t="s">
        <v>553</v>
      </c>
      <c r="AL1" s="599" t="s">
        <v>554</v>
      </c>
      <c r="AM1" s="599" t="s">
        <v>555</v>
      </c>
    </row>
    <row r="2" spans="1:39"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600">
        <f>Tabla1[[#This Row],[Avance Acumulado númerico o Porcentaje de la Actividad]]/Tabla1[[#This Row],[Meta 2020
(Actividad ó Meta anual)]]</f>
        <v>0</v>
      </c>
      <c r="P2" s="134">
        <v>0.1</v>
      </c>
      <c r="Q2" s="133" t="s">
        <v>259</v>
      </c>
      <c r="R2" s="136">
        <v>231448571</v>
      </c>
      <c r="S2" s="137" t="s">
        <v>55</v>
      </c>
      <c r="T2" s="601" t="s">
        <v>147</v>
      </c>
      <c r="U2" s="602">
        <f>Tabla1[[#This Row],[Avance Mes Enero]]+Tabla1[[#This Row],[Avance Mes Febrero]]</f>
        <v>0</v>
      </c>
      <c r="V2" s="603"/>
      <c r="W2" s="604">
        <v>0</v>
      </c>
      <c r="X2" s="605"/>
      <c r="Y2" s="606" t="s">
        <v>556</v>
      </c>
      <c r="Z2" s="607">
        <v>0</v>
      </c>
      <c r="AA2" s="41" t="s">
        <v>557</v>
      </c>
      <c r="AB2" s="608" t="s">
        <v>558</v>
      </c>
      <c r="AC2" s="609">
        <v>0</v>
      </c>
      <c r="AD2" s="610" t="s">
        <v>559</v>
      </c>
      <c r="AE2" s="611" t="s">
        <v>560</v>
      </c>
      <c r="AF2" s="609">
        <v>0</v>
      </c>
      <c r="AG2" s="612" t="s">
        <v>561</v>
      </c>
      <c r="AH2" s="611" t="s">
        <v>562</v>
      </c>
      <c r="AI2" s="609">
        <v>0</v>
      </c>
      <c r="AJ2" s="612" t="s">
        <v>563</v>
      </c>
      <c r="AK2" s="611" t="s">
        <v>564</v>
      </c>
      <c r="AL2" s="609">
        <v>0</v>
      </c>
      <c r="AM2" s="612" t="s">
        <v>563</v>
      </c>
    </row>
    <row r="3" spans="1:39"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600">
        <f>Tabla1[[#This Row],[Avance Acumulado númerico o Porcentaje de la Actividad]]/Tabla1[[#This Row],[Meta 2020
(Actividad ó Meta anual)]]</f>
        <v>0</v>
      </c>
      <c r="P3" s="51">
        <v>0.1</v>
      </c>
      <c r="Q3" s="8" t="s">
        <v>277</v>
      </c>
      <c r="R3" s="46"/>
      <c r="S3" s="5" t="s">
        <v>55</v>
      </c>
      <c r="T3" s="613" t="s">
        <v>147</v>
      </c>
      <c r="U3" s="602">
        <f>Tabla1[[#This Row],[Avance Mes Enero]]+Tabla1[[#This Row],[Avance Mes Febrero]]</f>
        <v>0</v>
      </c>
      <c r="V3" s="614"/>
      <c r="W3" s="615">
        <v>0</v>
      </c>
      <c r="X3" s="613"/>
      <c r="Y3" s="606" t="s">
        <v>565</v>
      </c>
      <c r="Z3" s="607">
        <v>0</v>
      </c>
      <c r="AA3" s="41"/>
      <c r="AB3" s="608" t="s">
        <v>566</v>
      </c>
      <c r="AC3" s="609">
        <v>0</v>
      </c>
      <c r="AD3" s="616"/>
      <c r="AE3" s="611" t="s">
        <v>567</v>
      </c>
      <c r="AF3" s="609">
        <v>0</v>
      </c>
      <c r="AG3" s="612" t="s">
        <v>561</v>
      </c>
      <c r="AH3" s="611" t="s">
        <v>568</v>
      </c>
      <c r="AI3" s="609">
        <v>0</v>
      </c>
      <c r="AJ3" s="612" t="s">
        <v>563</v>
      </c>
      <c r="AK3" s="611" t="s">
        <v>569</v>
      </c>
      <c r="AL3" s="609">
        <v>0</v>
      </c>
      <c r="AM3" s="612" t="s">
        <v>563</v>
      </c>
    </row>
    <row r="4" spans="1:39" ht="225"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570</v>
      </c>
      <c r="O4" s="600">
        <f>Tabla1[[#This Row],[Avance Acumulado númerico o Porcentaje de la Actividad]]/Tabla1[[#This Row],[Meta 2020
(Actividad ó Meta anual)]]</f>
        <v>0</v>
      </c>
      <c r="P4" s="51">
        <v>0.1</v>
      </c>
      <c r="Q4" s="27" t="s">
        <v>279</v>
      </c>
      <c r="R4" s="46"/>
      <c r="S4" s="5" t="s">
        <v>55</v>
      </c>
      <c r="T4" s="613" t="s">
        <v>149</v>
      </c>
      <c r="U4" s="602">
        <f>Tabla1[[#This Row],[Avance Mes Enero]]+Tabla1[[#This Row],[Avance Mes Febrero]]</f>
        <v>0</v>
      </c>
      <c r="V4" s="614"/>
      <c r="W4" s="615"/>
      <c r="X4" s="613"/>
      <c r="Y4" s="606" t="s">
        <v>571</v>
      </c>
      <c r="Z4" s="607">
        <v>0</v>
      </c>
      <c r="AA4" s="41"/>
      <c r="AB4" s="608" t="s">
        <v>572</v>
      </c>
      <c r="AC4" s="609">
        <v>0</v>
      </c>
      <c r="AD4" s="616"/>
      <c r="AE4" s="611" t="s">
        <v>573</v>
      </c>
      <c r="AF4" s="609">
        <v>0</v>
      </c>
      <c r="AG4" s="612" t="s">
        <v>561</v>
      </c>
      <c r="AH4" s="611" t="s">
        <v>574</v>
      </c>
      <c r="AI4" s="609">
        <v>0</v>
      </c>
      <c r="AJ4" s="612" t="s">
        <v>563</v>
      </c>
      <c r="AK4" s="611" t="s">
        <v>575</v>
      </c>
      <c r="AL4" s="609">
        <v>0</v>
      </c>
      <c r="AM4" s="612" t="s">
        <v>563</v>
      </c>
    </row>
    <row r="5" spans="1:39" ht="180" x14ac:dyDescent="0.2">
      <c r="A5" s="141" t="s">
        <v>139</v>
      </c>
      <c r="B5" s="27" t="s">
        <v>145</v>
      </c>
      <c r="C5" s="39" t="s">
        <v>141</v>
      </c>
      <c r="D5" s="31" t="s">
        <v>134</v>
      </c>
      <c r="E5" s="32" t="s">
        <v>133</v>
      </c>
      <c r="F5" s="37" t="s">
        <v>130</v>
      </c>
      <c r="G5" s="45" t="s">
        <v>122</v>
      </c>
      <c r="H5" s="11" t="s">
        <v>0</v>
      </c>
      <c r="I5" s="26" t="s">
        <v>112</v>
      </c>
      <c r="J5" s="21" t="s">
        <v>2</v>
      </c>
      <c r="K5" s="16" t="s">
        <v>1</v>
      </c>
      <c r="L5" s="43" t="s">
        <v>179</v>
      </c>
      <c r="M5" s="55">
        <v>21</v>
      </c>
      <c r="N5" s="8" t="s">
        <v>576</v>
      </c>
      <c r="O5" s="600">
        <f>Tabla1[[#This Row],[Avance Acumulado númerico o Porcentaje de la Actividad]]/Tabla1[[#This Row],[Meta 2020
(Actividad ó Meta anual)]]</f>
        <v>0</v>
      </c>
      <c r="P5" s="51">
        <v>0.1</v>
      </c>
      <c r="Q5" s="27" t="s">
        <v>285</v>
      </c>
      <c r="R5" s="46"/>
      <c r="S5" s="5" t="s">
        <v>200</v>
      </c>
      <c r="T5" s="613" t="s">
        <v>149</v>
      </c>
      <c r="U5" s="602">
        <f>Tabla1[[#This Row],[Avance Mes Enero]]+Tabla1[[#This Row],[Avance Mes Febrero]]</f>
        <v>0</v>
      </c>
      <c r="V5" s="614"/>
      <c r="W5" s="615"/>
      <c r="X5" s="613"/>
      <c r="Y5" s="606" t="s">
        <v>577</v>
      </c>
      <c r="Z5" s="607">
        <v>0</v>
      </c>
      <c r="AA5" s="41"/>
      <c r="AB5" s="608" t="s">
        <v>578</v>
      </c>
      <c r="AC5" s="609">
        <v>0</v>
      </c>
      <c r="AD5" s="616" t="s">
        <v>561</v>
      </c>
      <c r="AE5" s="611" t="s">
        <v>579</v>
      </c>
      <c r="AF5" s="609">
        <v>0</v>
      </c>
      <c r="AG5" s="612" t="s">
        <v>561</v>
      </c>
      <c r="AH5" s="611" t="s">
        <v>580</v>
      </c>
      <c r="AI5" s="609">
        <v>0</v>
      </c>
      <c r="AJ5" s="612" t="s">
        <v>563</v>
      </c>
      <c r="AK5" s="611" t="s">
        <v>581</v>
      </c>
      <c r="AL5" s="609">
        <v>0</v>
      </c>
      <c r="AM5" s="612" t="s">
        <v>563</v>
      </c>
    </row>
    <row r="6" spans="1:39" ht="180" x14ac:dyDescent="0.2">
      <c r="A6" s="141" t="s">
        <v>139</v>
      </c>
      <c r="B6" s="27" t="s">
        <v>145</v>
      </c>
      <c r="C6" s="39" t="s">
        <v>141</v>
      </c>
      <c r="D6" s="31" t="s">
        <v>134</v>
      </c>
      <c r="E6" s="32" t="s">
        <v>133</v>
      </c>
      <c r="F6" s="37" t="s">
        <v>130</v>
      </c>
      <c r="G6" s="45" t="s">
        <v>122</v>
      </c>
      <c r="H6" s="11" t="s">
        <v>0</v>
      </c>
      <c r="I6" s="26" t="s">
        <v>112</v>
      </c>
      <c r="J6" s="21" t="s">
        <v>2</v>
      </c>
      <c r="K6" s="1" t="s">
        <v>1</v>
      </c>
      <c r="L6" s="43" t="s">
        <v>179</v>
      </c>
      <c r="M6" s="55">
        <v>2</v>
      </c>
      <c r="N6" s="8" t="s">
        <v>199</v>
      </c>
      <c r="O6" s="600">
        <f>Tabla1[[#This Row],[Avance Acumulado númerico o Porcentaje de la Actividad]]/Tabla1[[#This Row],[Meta 2020
(Actividad ó Meta anual)]]</f>
        <v>0</v>
      </c>
      <c r="P6" s="51">
        <v>0.1</v>
      </c>
      <c r="Q6" s="27" t="s">
        <v>337</v>
      </c>
      <c r="R6" s="46"/>
      <c r="S6" s="5" t="s">
        <v>361</v>
      </c>
      <c r="T6" s="613" t="s">
        <v>147</v>
      </c>
      <c r="U6" s="602">
        <f>Tabla1[[#This Row],[Avance Mes Enero]]+Tabla1[[#This Row],[Avance Mes Febrero]]</f>
        <v>0</v>
      </c>
      <c r="V6" s="614"/>
      <c r="W6" s="615"/>
      <c r="X6" s="613"/>
      <c r="Y6" s="606" t="s">
        <v>577</v>
      </c>
      <c r="Z6" s="607">
        <v>0</v>
      </c>
      <c r="AA6" s="41"/>
      <c r="AB6" s="617" t="s">
        <v>582</v>
      </c>
      <c r="AC6" s="609">
        <v>0</v>
      </c>
      <c r="AD6" s="616" t="s">
        <v>561</v>
      </c>
      <c r="AE6" s="611" t="s">
        <v>583</v>
      </c>
      <c r="AF6" s="609">
        <v>0</v>
      </c>
      <c r="AG6" s="612" t="s">
        <v>561</v>
      </c>
      <c r="AH6" s="611" t="s">
        <v>561</v>
      </c>
      <c r="AI6" s="609">
        <v>0</v>
      </c>
      <c r="AJ6" s="612" t="s">
        <v>563</v>
      </c>
      <c r="AK6" s="611" t="s">
        <v>584</v>
      </c>
      <c r="AL6" s="609">
        <v>0</v>
      </c>
      <c r="AM6" s="612" t="s">
        <v>563</v>
      </c>
    </row>
    <row r="7" spans="1:39"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585</v>
      </c>
      <c r="O7" s="600">
        <f>Tabla1[[#This Row],[Avance Acumulado númerico o Porcentaje de la Actividad]]/Tabla1[[#This Row],[Meta 2020
(Actividad ó Meta anual)]]</f>
        <v>1</v>
      </c>
      <c r="P7" s="51">
        <v>0.05</v>
      </c>
      <c r="Q7" s="27" t="s">
        <v>287</v>
      </c>
      <c r="R7" s="46"/>
      <c r="S7" s="5" t="s">
        <v>55</v>
      </c>
      <c r="T7" s="613" t="s">
        <v>78</v>
      </c>
      <c r="U7" s="602">
        <f>Tabla1[[#This Row],[Avance Mes Enero]]+Tabla1[[#This Row],[Avance Mes Febrero]]+AC7+AF7</f>
        <v>7</v>
      </c>
      <c r="V7" s="614"/>
      <c r="W7" s="615"/>
      <c r="X7" s="613"/>
      <c r="Y7" s="606" t="s">
        <v>586</v>
      </c>
      <c r="Z7" s="607">
        <v>0</v>
      </c>
      <c r="AA7" s="41"/>
      <c r="AB7" s="611" t="s">
        <v>587</v>
      </c>
      <c r="AC7" s="609">
        <v>0</v>
      </c>
      <c r="AD7" s="618" t="s">
        <v>588</v>
      </c>
      <c r="AE7" s="611" t="s">
        <v>589</v>
      </c>
      <c r="AF7" s="609">
        <v>7</v>
      </c>
      <c r="AG7" s="612" t="s">
        <v>590</v>
      </c>
      <c r="AH7" s="611" t="s">
        <v>591</v>
      </c>
      <c r="AI7" s="609">
        <v>0</v>
      </c>
      <c r="AJ7" s="612" t="s">
        <v>563</v>
      </c>
      <c r="AK7" s="611" t="s">
        <v>591</v>
      </c>
      <c r="AL7" s="609">
        <v>0</v>
      </c>
      <c r="AM7" s="612"/>
    </row>
    <row r="8" spans="1:39"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592</v>
      </c>
      <c r="O8" s="600">
        <f>Tabla1[[#This Row],[Avance Acumulado númerico o Porcentaje de la Actividad]]/Tabla1[[#This Row],[Meta 2020
(Actividad ó Meta anual)]]</f>
        <v>0.7142857142857143</v>
      </c>
      <c r="P8" s="51">
        <v>0.05</v>
      </c>
      <c r="Q8" s="27" t="s">
        <v>593</v>
      </c>
      <c r="R8" s="46"/>
      <c r="S8" s="5" t="s">
        <v>152</v>
      </c>
      <c r="T8" s="613" t="s">
        <v>147</v>
      </c>
      <c r="U8" s="602">
        <f>Tabla1[[#This Row],[Avance Mes Enero]]+Tabla1[[#This Row],[Avance Mes Febrero]]+AC8+AF8+AI8+AL8</f>
        <v>5</v>
      </c>
      <c r="V8" s="614"/>
      <c r="W8" s="615"/>
      <c r="X8" s="613"/>
      <c r="Y8" s="606" t="s">
        <v>594</v>
      </c>
      <c r="Z8" s="607">
        <v>0</v>
      </c>
      <c r="AA8" s="41"/>
      <c r="AB8" s="619" t="s">
        <v>561</v>
      </c>
      <c r="AC8" s="609">
        <v>0</v>
      </c>
      <c r="AD8" s="616" t="s">
        <v>561</v>
      </c>
      <c r="AE8" s="611" t="s">
        <v>595</v>
      </c>
      <c r="AF8" s="609">
        <v>0</v>
      </c>
      <c r="AG8" s="612" t="s">
        <v>561</v>
      </c>
      <c r="AH8" s="611" t="s">
        <v>596</v>
      </c>
      <c r="AI8" s="609">
        <v>0</v>
      </c>
      <c r="AJ8" s="612" t="s">
        <v>597</v>
      </c>
      <c r="AK8" s="611" t="s">
        <v>598</v>
      </c>
      <c r="AL8" s="609">
        <v>5</v>
      </c>
      <c r="AM8" s="612" t="s">
        <v>599</v>
      </c>
    </row>
    <row r="9" spans="1:39"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600">
        <f>Tabla1[[#This Row],[Avance Acumulado númerico o Porcentaje de la Actividad]]/Tabla1[[#This Row],[Meta 2020
(Actividad ó Meta anual)]]</f>
        <v>0.2</v>
      </c>
      <c r="P9" s="51">
        <v>0.15</v>
      </c>
      <c r="Q9" s="27" t="s">
        <v>291</v>
      </c>
      <c r="R9" s="46"/>
      <c r="S9" s="3" t="s">
        <v>72</v>
      </c>
      <c r="T9" s="613" t="s">
        <v>152</v>
      </c>
      <c r="U9" s="602">
        <f>Tabla1[[#This Row],[Avance Mes Enero]]+Tabla1[[#This Row],[Avance Mes Febrero]]+AC9+AF9+AI9+AL9</f>
        <v>4</v>
      </c>
      <c r="V9" s="614"/>
      <c r="W9" s="615"/>
      <c r="X9" s="613"/>
      <c r="Y9" s="606" t="s">
        <v>600</v>
      </c>
      <c r="Z9" s="607">
        <v>0</v>
      </c>
      <c r="AA9" s="41"/>
      <c r="AB9" s="611" t="s">
        <v>601</v>
      </c>
      <c r="AC9" s="609">
        <v>0</v>
      </c>
      <c r="AD9" s="620" t="s">
        <v>602</v>
      </c>
      <c r="AE9" s="611" t="s">
        <v>603</v>
      </c>
      <c r="AF9" s="609">
        <v>0</v>
      </c>
      <c r="AG9" s="612" t="s">
        <v>561</v>
      </c>
      <c r="AH9" s="611" t="s">
        <v>604</v>
      </c>
      <c r="AI9" s="609">
        <v>2</v>
      </c>
      <c r="AJ9" s="612" t="s">
        <v>605</v>
      </c>
      <c r="AK9" s="611" t="s">
        <v>606</v>
      </c>
      <c r="AL9" s="609">
        <v>2</v>
      </c>
      <c r="AM9" s="612" t="s">
        <v>607</v>
      </c>
    </row>
    <row r="10" spans="1:39"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621">
        <v>96</v>
      </c>
      <c r="M10" s="155">
        <v>20</v>
      </c>
      <c r="N10" s="8" t="s">
        <v>608</v>
      </c>
      <c r="O10" s="600">
        <f>Tabla1[[#This Row],[Avance Acumulado númerico o Porcentaje de la Actividad]]/Tabla1[[#This Row],[Meta 2020
(Actividad ó Meta anual)]]</f>
        <v>0.15</v>
      </c>
      <c r="P10" s="622">
        <v>0.25</v>
      </c>
      <c r="Q10" s="27" t="s">
        <v>609</v>
      </c>
      <c r="R10" s="46"/>
      <c r="S10" s="5" t="s">
        <v>152</v>
      </c>
      <c r="T10" s="613" t="s">
        <v>147</v>
      </c>
      <c r="U10" s="602">
        <f>Tabla1[[#This Row],[Avance Mes Enero]]+Tabla1[[#This Row],[Avance Mes Febrero]]+AC10+AF10+AI10+AL10</f>
        <v>3</v>
      </c>
      <c r="V10" s="614" t="s">
        <v>610</v>
      </c>
      <c r="W10" s="615"/>
      <c r="X10" s="613"/>
      <c r="Y10" s="606" t="s">
        <v>611</v>
      </c>
      <c r="Z10" s="607">
        <v>0</v>
      </c>
      <c r="AA10" s="41"/>
      <c r="AB10" s="608" t="s">
        <v>561</v>
      </c>
      <c r="AC10" s="609">
        <v>0</v>
      </c>
      <c r="AD10" s="616" t="s">
        <v>561</v>
      </c>
      <c r="AE10" s="611" t="s">
        <v>612</v>
      </c>
      <c r="AF10" s="609">
        <v>0</v>
      </c>
      <c r="AG10" s="612" t="s">
        <v>561</v>
      </c>
      <c r="AH10" s="611" t="s">
        <v>613</v>
      </c>
      <c r="AI10" s="609">
        <v>1</v>
      </c>
      <c r="AJ10" s="617" t="s">
        <v>614</v>
      </c>
      <c r="AK10" s="611" t="s">
        <v>615</v>
      </c>
      <c r="AL10" s="609">
        <v>2</v>
      </c>
      <c r="AM10" s="617" t="s">
        <v>607</v>
      </c>
    </row>
    <row r="11" spans="1:39"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623">
        <f>Tabla1[[#This Row],[Avance Acumulado númerico o Porcentaje de la Actividad]]/Tabla1[[#This Row],[Meta 2020
(Actividad ó Meta anual)]]</f>
        <v>0</v>
      </c>
      <c r="P11" s="134">
        <v>0.1</v>
      </c>
      <c r="Q11" s="121" t="s">
        <v>282</v>
      </c>
      <c r="R11" s="624">
        <v>94433278</v>
      </c>
      <c r="S11" s="137" t="s">
        <v>55</v>
      </c>
      <c r="T11" s="601" t="s">
        <v>153</v>
      </c>
      <c r="U11" s="602">
        <f>Tabla1[[#This Row],[Avance Mes Enero]]+Tabla1[[#This Row],[Avance Mes Febrero]]</f>
        <v>0</v>
      </c>
      <c r="V11" s="603"/>
      <c r="W11" s="625"/>
      <c r="X11" s="605"/>
      <c r="Y11" s="606" t="s">
        <v>616</v>
      </c>
      <c r="Z11" s="607">
        <v>0</v>
      </c>
      <c r="AA11" s="626"/>
      <c r="AB11" s="616"/>
      <c r="AC11" s="616"/>
      <c r="AD11" s="616"/>
      <c r="AE11" s="611" t="s">
        <v>617</v>
      </c>
      <c r="AF11" s="609"/>
      <c r="AG11" s="612"/>
      <c r="AH11" s="611" t="s">
        <v>618</v>
      </c>
      <c r="AI11" s="609">
        <v>0</v>
      </c>
      <c r="AJ11" s="612"/>
      <c r="AK11" s="611" t="s">
        <v>619</v>
      </c>
      <c r="AL11" s="609">
        <v>0</v>
      </c>
      <c r="AM11" s="612" t="s">
        <v>563</v>
      </c>
    </row>
    <row r="12" spans="1:39"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627">
        <f>Tabla1[[#This Row],[Avance Acumulado númerico o Porcentaje de la Actividad]]/Tabla1[[#This Row],[Meta 2020
(Actividad ó Meta anual)]]</f>
        <v>1</v>
      </c>
      <c r="P12" s="51">
        <v>0.15</v>
      </c>
      <c r="Q12" s="8" t="s">
        <v>283</v>
      </c>
      <c r="R12" s="46"/>
      <c r="S12" s="5" t="s">
        <v>72</v>
      </c>
      <c r="T12" s="613" t="s">
        <v>149</v>
      </c>
      <c r="U12" s="602">
        <f>Tabla1[[#This Row],[Avance Mes Enero]]+Tabla1[[#This Row],[Avance Mes Febrero]]+AC12+AF12+AI12+AL12</f>
        <v>1</v>
      </c>
      <c r="V12" s="614"/>
      <c r="W12" s="615"/>
      <c r="X12" s="613"/>
      <c r="Y12" s="606" t="s">
        <v>620</v>
      </c>
      <c r="Z12" s="607">
        <v>0</v>
      </c>
      <c r="AA12" s="626"/>
      <c r="AB12" s="616"/>
      <c r="AC12" s="616"/>
      <c r="AD12" s="616"/>
      <c r="AE12" s="611" t="s">
        <v>621</v>
      </c>
      <c r="AF12" s="609"/>
      <c r="AG12" s="612"/>
      <c r="AH12" s="611" t="s">
        <v>622</v>
      </c>
      <c r="AI12" s="609"/>
      <c r="AJ12" s="612"/>
      <c r="AK12" s="611" t="s">
        <v>623</v>
      </c>
      <c r="AL12" s="609">
        <v>1</v>
      </c>
      <c r="AM12" s="612" t="s">
        <v>624</v>
      </c>
    </row>
    <row r="13" spans="1:39"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600">
        <f>Tabla1[[#This Row],[Avance Acumulado númerico o Porcentaje de la Actividad]]/Tabla1[[#This Row],[Meta 2020
(Actividad ó Meta anual)]]</f>
        <v>0</v>
      </c>
      <c r="P13" s="51">
        <v>0.15</v>
      </c>
      <c r="Q13" s="27" t="s">
        <v>343</v>
      </c>
      <c r="R13" s="46"/>
      <c r="S13" s="5" t="s">
        <v>55</v>
      </c>
      <c r="T13" s="613" t="s">
        <v>147</v>
      </c>
      <c r="U13" s="602">
        <f>Tabla1[[#This Row],[Avance Mes Enero]]+Tabla1[[#This Row],[Avance Mes Febrero]]</f>
        <v>0</v>
      </c>
      <c r="V13" s="614"/>
      <c r="W13" s="615"/>
      <c r="X13" s="613"/>
      <c r="Y13" s="606" t="s">
        <v>625</v>
      </c>
      <c r="Z13" s="607">
        <v>0</v>
      </c>
      <c r="AA13" s="626"/>
      <c r="AB13" s="616"/>
      <c r="AC13" s="616"/>
      <c r="AD13" s="616"/>
      <c r="AE13" s="611" t="s">
        <v>626</v>
      </c>
      <c r="AF13" s="609"/>
      <c r="AG13" s="612"/>
      <c r="AH13" s="611" t="s">
        <v>627</v>
      </c>
      <c r="AI13" s="609">
        <v>0</v>
      </c>
      <c r="AJ13" s="612"/>
      <c r="AK13" s="611" t="s">
        <v>628</v>
      </c>
      <c r="AL13" s="609">
        <v>0</v>
      </c>
      <c r="AM13" s="612" t="s">
        <v>563</v>
      </c>
    </row>
    <row r="14" spans="1:39"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600">
        <f>Tabla1[[#This Row],[Avance Acumulado númerico o Porcentaje de la Actividad]]/Tabla1[[#This Row],[Meta 2020
(Actividad ó Meta anual)]]</f>
        <v>0</v>
      </c>
      <c r="P14" s="51">
        <v>0.15</v>
      </c>
      <c r="Q14" s="27" t="s">
        <v>284</v>
      </c>
      <c r="R14" s="46"/>
      <c r="S14" s="5" t="s">
        <v>55</v>
      </c>
      <c r="T14" s="613" t="s">
        <v>203</v>
      </c>
      <c r="U14" s="602">
        <f>Tabla1[[#This Row],[Avance Mes Enero]]+Tabla1[[#This Row],[Avance Mes Febrero]]</f>
        <v>0</v>
      </c>
      <c r="V14" s="614"/>
      <c r="W14" s="615"/>
      <c r="X14" s="613"/>
      <c r="Y14" s="606" t="s">
        <v>629</v>
      </c>
      <c r="Z14" s="607">
        <v>0</v>
      </c>
      <c r="AA14" s="626"/>
      <c r="AB14" s="616"/>
      <c r="AC14" s="616"/>
      <c r="AD14" s="616"/>
      <c r="AE14" s="611" t="s">
        <v>630</v>
      </c>
      <c r="AF14" s="609"/>
      <c r="AG14" s="612"/>
      <c r="AH14" s="611" t="s">
        <v>631</v>
      </c>
      <c r="AI14" s="609">
        <v>0</v>
      </c>
      <c r="AJ14" s="612"/>
      <c r="AK14" s="611" t="s">
        <v>632</v>
      </c>
      <c r="AL14" s="609">
        <v>0</v>
      </c>
      <c r="AM14" s="612" t="s">
        <v>563</v>
      </c>
    </row>
    <row r="15" spans="1:39" ht="180" x14ac:dyDescent="0.2">
      <c r="A15" s="141" t="s">
        <v>139</v>
      </c>
      <c r="B15" s="27" t="s">
        <v>145</v>
      </c>
      <c r="C15" s="39" t="s">
        <v>141</v>
      </c>
      <c r="D15" s="31" t="s">
        <v>134</v>
      </c>
      <c r="E15" s="32" t="s">
        <v>133</v>
      </c>
      <c r="F15" s="37" t="s">
        <v>130</v>
      </c>
      <c r="G15" s="45" t="s">
        <v>122</v>
      </c>
      <c r="H15" s="11" t="s">
        <v>0</v>
      </c>
      <c r="I15" s="26" t="s">
        <v>112</v>
      </c>
      <c r="J15" s="19" t="s">
        <v>4</v>
      </c>
      <c r="K15" s="56" t="s">
        <v>3</v>
      </c>
      <c r="L15" s="609">
        <v>200</v>
      </c>
      <c r="M15" s="87">
        <v>150</v>
      </c>
      <c r="N15" s="8" t="s">
        <v>633</v>
      </c>
      <c r="O15" s="600">
        <f>Tabla1[[#This Row],[Avance Acumulado númerico o Porcentaje de la Actividad]]/Tabla1[[#This Row],[Meta 2020
(Actividad ó Meta anual)]]</f>
        <v>0.64666666666666661</v>
      </c>
      <c r="P15" s="51">
        <v>0.25</v>
      </c>
      <c r="Q15" s="27" t="s">
        <v>634</v>
      </c>
      <c r="R15" s="46"/>
      <c r="S15" s="5" t="s">
        <v>55</v>
      </c>
      <c r="T15" s="613" t="s">
        <v>147</v>
      </c>
      <c r="U15" s="602">
        <f>Tabla1[[#This Row],[Avance Mes Enero]]+Tabla1[[#This Row],[Avance Mes Febrero]]+AC15+AF15+AI15+AL15</f>
        <v>97</v>
      </c>
      <c r="V15" s="614"/>
      <c r="W15" s="615"/>
      <c r="X15" s="613"/>
      <c r="Y15" s="606" t="s">
        <v>635</v>
      </c>
      <c r="Z15" s="607">
        <v>20</v>
      </c>
      <c r="AA15" s="606" t="s">
        <v>636</v>
      </c>
      <c r="AB15" s="610" t="s">
        <v>637</v>
      </c>
      <c r="AC15" s="609">
        <v>22</v>
      </c>
      <c r="AD15" s="610" t="s">
        <v>638</v>
      </c>
      <c r="AE15" s="611" t="s">
        <v>639</v>
      </c>
      <c r="AF15" s="609">
        <v>5</v>
      </c>
      <c r="AG15" s="612" t="s">
        <v>640</v>
      </c>
      <c r="AH15" s="611" t="s">
        <v>641</v>
      </c>
      <c r="AI15" s="609">
        <v>19</v>
      </c>
      <c r="AJ15" s="612" t="s">
        <v>642</v>
      </c>
      <c r="AK15" s="611" t="s">
        <v>643</v>
      </c>
      <c r="AL15" s="609">
        <v>31</v>
      </c>
      <c r="AM15" s="612" t="s">
        <v>644</v>
      </c>
    </row>
    <row r="16" spans="1:39"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645</v>
      </c>
      <c r="O16" s="600">
        <f>Tabla1[[#This Row],[Avance Acumulado númerico o Porcentaje de la Actividad]]/Tabla1[[#This Row],[Meta 2020
(Actividad ó Meta anual)]]</f>
        <v>0.44</v>
      </c>
      <c r="P16" s="197">
        <v>0.2</v>
      </c>
      <c r="Q16" s="144" t="s">
        <v>295</v>
      </c>
      <c r="R16" s="159"/>
      <c r="S16" s="160" t="s">
        <v>55</v>
      </c>
      <c r="T16" s="628" t="s">
        <v>147</v>
      </c>
      <c r="U16" s="602">
        <f>Tabla1[[#This Row],[Avance Mes Enero]]+Tabla1[[#This Row],[Avance Mes Febrero]]+AC16+AF16+AI16+AL16</f>
        <v>22</v>
      </c>
      <c r="V16" s="629"/>
      <c r="W16" s="630"/>
      <c r="X16" s="631"/>
      <c r="Y16" s="619" t="s">
        <v>646</v>
      </c>
      <c r="Z16" s="607">
        <v>4</v>
      </c>
      <c r="AA16" s="626" t="s">
        <v>647</v>
      </c>
      <c r="AB16" s="610" t="s">
        <v>648</v>
      </c>
      <c r="AC16" s="609">
        <v>2</v>
      </c>
      <c r="AD16" s="610" t="s">
        <v>649</v>
      </c>
      <c r="AE16" s="611" t="s">
        <v>650</v>
      </c>
      <c r="AF16" s="609">
        <v>0</v>
      </c>
      <c r="AG16" s="612"/>
      <c r="AH16" s="611" t="s">
        <v>651</v>
      </c>
      <c r="AI16" s="609">
        <v>8</v>
      </c>
      <c r="AJ16" s="612" t="s">
        <v>652</v>
      </c>
      <c r="AK16" s="611" t="s">
        <v>653</v>
      </c>
      <c r="AL16" s="609">
        <v>8</v>
      </c>
      <c r="AM16" s="612" t="s">
        <v>653</v>
      </c>
    </row>
    <row r="17" spans="1:39" ht="315"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654</v>
      </c>
      <c r="O17" s="632">
        <f>Tabla1[[#This Row],[Avance Acumulado númerico o Porcentaje de la Actividad]]/Tabla1[[#This Row],[Meta 2020
(Actividad ó Meta anual)]]</f>
        <v>0.4</v>
      </c>
      <c r="P17" s="178">
        <v>0.5</v>
      </c>
      <c r="Q17" s="133" t="s">
        <v>655</v>
      </c>
      <c r="R17" s="136">
        <v>105296724</v>
      </c>
      <c r="S17" s="137" t="s">
        <v>72</v>
      </c>
      <c r="T17" s="633" t="s">
        <v>147</v>
      </c>
      <c r="U17" s="602">
        <f>Tabla1[[#This Row],[Avance Mes Enero]]+Tabla1[[#This Row],[Avance Mes Febrero]]+AC17+AF17+AI17+AL17</f>
        <v>2</v>
      </c>
      <c r="V17" s="634" t="s">
        <v>656</v>
      </c>
      <c r="W17" s="635">
        <v>0</v>
      </c>
      <c r="X17" s="636"/>
      <c r="Y17" s="606"/>
      <c r="Z17" s="607"/>
      <c r="AA17" s="637"/>
      <c r="AB17" s="608" t="s">
        <v>657</v>
      </c>
      <c r="AC17" s="609"/>
      <c r="AD17" s="609"/>
      <c r="AE17" s="611" t="s">
        <v>561</v>
      </c>
      <c r="AF17" s="609">
        <v>0</v>
      </c>
      <c r="AG17" s="612" t="s">
        <v>561</v>
      </c>
      <c r="AH17" s="608" t="s">
        <v>658</v>
      </c>
      <c r="AI17" s="609">
        <v>2</v>
      </c>
      <c r="AJ17" s="617" t="s">
        <v>659</v>
      </c>
      <c r="AK17" s="608" t="s">
        <v>660</v>
      </c>
      <c r="AL17" s="609">
        <v>0</v>
      </c>
      <c r="AM17" s="617" t="s">
        <v>661</v>
      </c>
    </row>
    <row r="18" spans="1:3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662</v>
      </c>
      <c r="O18" s="627">
        <f>Tabla1[[#This Row],[Avance Acumulado númerico o Porcentaje de la Actividad]]/Tabla1[[#This Row],[Meta 2020
(Actividad ó Meta anual)]]</f>
        <v>0.25</v>
      </c>
      <c r="P18" s="98">
        <v>0.1</v>
      </c>
      <c r="Q18" s="27" t="s">
        <v>298</v>
      </c>
      <c r="R18" s="46"/>
      <c r="S18" s="5" t="s">
        <v>72</v>
      </c>
      <c r="T18" s="613" t="s">
        <v>147</v>
      </c>
      <c r="U18" s="602">
        <f>Tabla1[[#This Row],[Avance Mes Enero]]+Tabla1[[#This Row],[Avance Mes Febrero]]+AC18+AF18+AI18+AL18</f>
        <v>1</v>
      </c>
      <c r="V18" s="614"/>
      <c r="W18" s="615"/>
      <c r="X18" s="613"/>
      <c r="Y18" s="606"/>
      <c r="Z18" s="607"/>
      <c r="AA18" s="637"/>
      <c r="AB18" s="608" t="s">
        <v>657</v>
      </c>
      <c r="AC18" s="609">
        <v>0</v>
      </c>
      <c r="AD18" s="609"/>
      <c r="AE18" s="611" t="s">
        <v>663</v>
      </c>
      <c r="AF18" s="609">
        <v>0</v>
      </c>
      <c r="AG18" s="612" t="s">
        <v>561</v>
      </c>
      <c r="AH18" s="611" t="s">
        <v>664</v>
      </c>
      <c r="AI18" s="609">
        <v>0</v>
      </c>
      <c r="AJ18" s="612"/>
      <c r="AK18" s="608" t="s">
        <v>665</v>
      </c>
      <c r="AL18" s="609">
        <v>1</v>
      </c>
      <c r="AM18" s="612" t="s">
        <v>666</v>
      </c>
    </row>
    <row r="19" spans="1:39" ht="21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667</v>
      </c>
      <c r="O19" s="627">
        <f>Tabla1[[#This Row],[Avance Acumulado númerico o Porcentaje de la Actividad]]/Tabla1[[#This Row],[Meta 2020
(Actividad ó Meta anual)]]</f>
        <v>0</v>
      </c>
      <c r="P19" s="98">
        <v>0.1</v>
      </c>
      <c r="Q19" s="5" t="s">
        <v>302</v>
      </c>
      <c r="R19" s="46"/>
      <c r="S19" s="5" t="s">
        <v>72</v>
      </c>
      <c r="T19" s="613" t="s">
        <v>147</v>
      </c>
      <c r="U19" s="602">
        <f>Tabla1[[#This Row],[Avance Mes Enero]]+Tabla1[[#This Row],[Avance Mes Febrero]]</f>
        <v>0</v>
      </c>
      <c r="V19" s="614"/>
      <c r="W19" s="615"/>
      <c r="X19" s="613"/>
      <c r="Y19" s="606"/>
      <c r="Z19" s="607"/>
      <c r="AA19" s="637"/>
      <c r="AB19" s="608" t="s">
        <v>668</v>
      </c>
      <c r="AC19" s="609">
        <v>0</v>
      </c>
      <c r="AD19" s="609"/>
      <c r="AE19" s="611" t="s">
        <v>669</v>
      </c>
      <c r="AF19" s="609">
        <v>0</v>
      </c>
      <c r="AG19" s="612" t="s">
        <v>561</v>
      </c>
      <c r="AH19" s="611" t="s">
        <v>657</v>
      </c>
      <c r="AI19" s="609">
        <v>0</v>
      </c>
      <c r="AJ19" s="612"/>
      <c r="AK19" s="608" t="s">
        <v>670</v>
      </c>
      <c r="AL19" s="609">
        <v>1</v>
      </c>
      <c r="AM19" s="612" t="s">
        <v>666</v>
      </c>
    </row>
    <row r="20" spans="1:39" ht="33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38">
        <f>Tabla1[[#This Row],[Avance Acumulado númerico o Porcentaje de la Actividad]]/Tabla1[[#This Row],[Meta 2020
(Actividad ó Meta anual)]]</f>
        <v>0</v>
      </c>
      <c r="P20" s="60">
        <v>0.05</v>
      </c>
      <c r="Q20" s="8" t="s">
        <v>303</v>
      </c>
      <c r="R20" s="46"/>
      <c r="S20" s="5" t="s">
        <v>72</v>
      </c>
      <c r="T20" s="639" t="s">
        <v>78</v>
      </c>
      <c r="U20" s="602">
        <f>Tabla1[[#This Row],[Avance Mes Enero]]+Tabla1[[#This Row],[Avance Mes Febrero]]</f>
        <v>0</v>
      </c>
      <c r="V20" s="640"/>
      <c r="W20" s="641"/>
      <c r="X20" s="639"/>
      <c r="Y20" s="642" t="s">
        <v>671</v>
      </c>
      <c r="Z20" s="607"/>
      <c r="AA20" s="637"/>
      <c r="AB20" s="617" t="s">
        <v>672</v>
      </c>
      <c r="AC20" s="609">
        <v>0</v>
      </c>
      <c r="AD20" s="609"/>
      <c r="AE20" s="611" t="s">
        <v>673</v>
      </c>
      <c r="AF20" s="609">
        <v>0</v>
      </c>
      <c r="AG20" s="612" t="s">
        <v>561</v>
      </c>
      <c r="AH20" s="611" t="s">
        <v>657</v>
      </c>
      <c r="AI20" s="609">
        <v>0</v>
      </c>
      <c r="AJ20" s="612"/>
      <c r="AK20" s="611" t="s">
        <v>674</v>
      </c>
      <c r="AL20" s="609">
        <v>0</v>
      </c>
      <c r="AM20" s="612" t="s">
        <v>563</v>
      </c>
    </row>
    <row r="21" spans="1:3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675</v>
      </c>
      <c r="O21" s="638">
        <f>Tabla1[[#This Row],[Avance Acumulado númerico o Porcentaje de la Actividad]]/Tabla1[[#This Row],[Meta 2020
(Actividad ó Meta anual)]]</f>
        <v>0</v>
      </c>
      <c r="P21" s="60">
        <v>0.05</v>
      </c>
      <c r="Q21" s="8" t="s">
        <v>345</v>
      </c>
      <c r="R21" s="46"/>
      <c r="S21" s="5" t="s">
        <v>72</v>
      </c>
      <c r="T21" s="639" t="s">
        <v>78</v>
      </c>
      <c r="U21" s="602">
        <f>Tabla1[[#This Row],[Avance Mes Enero]]+Tabla1[[#This Row],[Avance Mes Febrero]]</f>
        <v>0</v>
      </c>
      <c r="V21" s="640"/>
      <c r="W21" s="641"/>
      <c r="X21" s="639"/>
      <c r="Y21" s="606" t="s">
        <v>676</v>
      </c>
      <c r="Z21" s="607"/>
      <c r="AA21" s="637"/>
      <c r="AB21" s="643" t="s">
        <v>657</v>
      </c>
      <c r="AC21" s="609">
        <v>0</v>
      </c>
      <c r="AD21" s="609"/>
      <c r="AE21" s="611" t="s">
        <v>673</v>
      </c>
      <c r="AF21" s="609">
        <v>0</v>
      </c>
      <c r="AG21" s="612" t="s">
        <v>561</v>
      </c>
      <c r="AH21" s="611" t="s">
        <v>677</v>
      </c>
      <c r="AI21" s="609">
        <v>0</v>
      </c>
      <c r="AJ21" s="612" t="s">
        <v>678</v>
      </c>
      <c r="AK21" s="611" t="s">
        <v>657</v>
      </c>
      <c r="AL21" s="609">
        <v>0</v>
      </c>
      <c r="AM21" s="612"/>
    </row>
    <row r="22" spans="1:3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679</v>
      </c>
      <c r="O22" s="638">
        <f>Tabla1[[#This Row],[Avance Acumulado númerico o Porcentaje de la Actividad]]/Tabla1[[#This Row],[Meta 2020
(Actividad ó Meta anual)]]</f>
        <v>0</v>
      </c>
      <c r="P22" s="98">
        <v>0.1</v>
      </c>
      <c r="Q22" s="27" t="s">
        <v>304</v>
      </c>
      <c r="R22" s="46"/>
      <c r="S22" s="5" t="s">
        <v>149</v>
      </c>
      <c r="T22" s="639" t="s">
        <v>78</v>
      </c>
      <c r="U22" s="602">
        <f>Tabla1[[#This Row],[Avance Mes Enero]]+Tabla1[[#This Row],[Avance Mes Febrero]]</f>
        <v>0</v>
      </c>
      <c r="V22" s="640"/>
      <c r="W22" s="641"/>
      <c r="X22" s="639"/>
      <c r="Y22" s="642" t="s">
        <v>671</v>
      </c>
      <c r="Z22" s="607"/>
      <c r="AA22" s="637"/>
      <c r="AB22" s="643" t="s">
        <v>657</v>
      </c>
      <c r="AC22" s="609">
        <v>0</v>
      </c>
      <c r="AD22" s="609"/>
      <c r="AE22" s="611" t="s">
        <v>673</v>
      </c>
      <c r="AF22" s="609">
        <v>0</v>
      </c>
      <c r="AG22" s="612" t="s">
        <v>561</v>
      </c>
      <c r="AH22" s="611" t="s">
        <v>680</v>
      </c>
      <c r="AI22" s="609">
        <v>0</v>
      </c>
      <c r="AJ22" s="612" t="s">
        <v>681</v>
      </c>
      <c r="AK22" s="611" t="s">
        <v>682</v>
      </c>
      <c r="AL22" s="609">
        <v>0</v>
      </c>
      <c r="AM22" s="612"/>
    </row>
    <row r="23" spans="1:3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683</v>
      </c>
      <c r="O23" s="638">
        <f>Tabla1[[#This Row],[Avance Acumulado númerico o Porcentaje de la Actividad]]/Tabla1[[#This Row],[Meta 2020
(Actividad ó Meta anual)]]</f>
        <v>0</v>
      </c>
      <c r="P23" s="98">
        <v>0.05</v>
      </c>
      <c r="Q23" s="27" t="s">
        <v>684</v>
      </c>
      <c r="R23" s="46"/>
      <c r="S23" s="5" t="s">
        <v>150</v>
      </c>
      <c r="T23" s="639" t="s">
        <v>685</v>
      </c>
      <c r="U23" s="602">
        <f>Tabla1[[#This Row],[Avance Mes Enero]]+Tabla1[[#This Row],[Avance Mes Febrero]]</f>
        <v>0</v>
      </c>
      <c r="V23" s="640"/>
      <c r="W23" s="641"/>
      <c r="X23" s="639"/>
      <c r="Y23" s="606" t="s">
        <v>686</v>
      </c>
      <c r="Z23" s="607"/>
      <c r="AA23" s="637"/>
      <c r="AB23" s="643" t="s">
        <v>687</v>
      </c>
      <c r="AC23" s="609">
        <v>0</v>
      </c>
      <c r="AD23" s="609"/>
      <c r="AE23" s="611" t="s">
        <v>688</v>
      </c>
      <c r="AF23" s="609">
        <v>0</v>
      </c>
      <c r="AG23" s="612" t="s">
        <v>561</v>
      </c>
      <c r="AH23" s="611" t="s">
        <v>657</v>
      </c>
      <c r="AI23" s="609">
        <v>0</v>
      </c>
      <c r="AJ23" s="612"/>
      <c r="AK23" s="611" t="s">
        <v>674</v>
      </c>
      <c r="AL23" s="609">
        <v>0</v>
      </c>
      <c r="AM23" s="612"/>
    </row>
    <row r="24" spans="1:39" ht="180.75" thickBot="1" x14ac:dyDescent="0.25">
      <c r="A24" s="219" t="s">
        <v>139</v>
      </c>
      <c r="B24" s="220" t="s">
        <v>145</v>
      </c>
      <c r="C24" s="221" t="s">
        <v>141</v>
      </c>
      <c r="D24" s="222" t="s">
        <v>134</v>
      </c>
      <c r="E24" s="380" t="s">
        <v>133</v>
      </c>
      <c r="F24" s="224" t="s">
        <v>130</v>
      </c>
      <c r="G24" s="644" t="s">
        <v>122</v>
      </c>
      <c r="H24" s="381" t="s">
        <v>0</v>
      </c>
      <c r="I24" s="393" t="s">
        <v>112</v>
      </c>
      <c r="J24" s="645" t="s">
        <v>245</v>
      </c>
      <c r="K24" s="646" t="s">
        <v>6</v>
      </c>
      <c r="L24" s="79" t="s">
        <v>179</v>
      </c>
      <c r="M24" s="410">
        <v>3</v>
      </c>
      <c r="N24" s="233" t="s">
        <v>308</v>
      </c>
      <c r="O24" s="647">
        <f>Tabla1[[#This Row],[Avance Acumulado númerico o Porcentaje de la Actividad]]/Tabla1[[#This Row],[Meta 2020
(Actividad ó Meta anual)]]</f>
        <v>0.66666666666666663</v>
      </c>
      <c r="P24" s="648">
        <v>0.05</v>
      </c>
      <c r="Q24" s="220" t="s">
        <v>689</v>
      </c>
      <c r="R24" s="232"/>
      <c r="S24" s="233" t="s">
        <v>55</v>
      </c>
      <c r="T24" s="649" t="s">
        <v>152</v>
      </c>
      <c r="U24" s="602">
        <f>Tabla1[[#This Row],[Avance Mes Enero]]+Tabla1[[#This Row],[Avance Mes Febrero]]+AC24+AF24+AI24+AL24</f>
        <v>2</v>
      </c>
      <c r="V24" s="640"/>
      <c r="W24" s="650"/>
      <c r="X24" s="43"/>
      <c r="Y24" s="606" t="s">
        <v>674</v>
      </c>
      <c r="Z24" s="607"/>
      <c r="AA24" s="637"/>
      <c r="AB24" s="608" t="s">
        <v>690</v>
      </c>
      <c r="AC24" s="609">
        <v>1</v>
      </c>
      <c r="AD24" s="651" t="s">
        <v>691</v>
      </c>
      <c r="AE24" s="611" t="s">
        <v>692</v>
      </c>
      <c r="AF24" s="609">
        <v>0</v>
      </c>
      <c r="AG24" s="612" t="s">
        <v>693</v>
      </c>
      <c r="AH24" s="608" t="s">
        <v>694</v>
      </c>
      <c r="AI24" s="609">
        <v>1</v>
      </c>
      <c r="AJ24" s="612" t="s">
        <v>695</v>
      </c>
      <c r="AK24" s="608" t="s">
        <v>696</v>
      </c>
      <c r="AL24" s="609">
        <v>0</v>
      </c>
      <c r="AM24" s="612"/>
    </row>
    <row r="25" spans="1:3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632">
        <f>Tabla1[[#This Row],[Avance Acumulado númerico o Porcentaje de la Actividad]]/Tabla1[[#This Row],[Meta 2020
(Actividad ó Meta anual)]]</f>
        <v>0</v>
      </c>
      <c r="P25" s="134">
        <v>0.1</v>
      </c>
      <c r="Q25" s="121" t="s">
        <v>363</v>
      </c>
      <c r="R25" s="136">
        <v>156766556</v>
      </c>
      <c r="S25" s="192" t="s">
        <v>72</v>
      </c>
      <c r="T25" s="633" t="s">
        <v>147</v>
      </c>
      <c r="U25" s="602">
        <f>Tabla1[[#This Row],[Avance Mes Enero]]+Tabla1[[#This Row],[Avance Mes Febrero]]</f>
        <v>0</v>
      </c>
      <c r="V25" s="634"/>
      <c r="W25" s="635"/>
      <c r="X25" s="636"/>
      <c r="Y25" s="606" t="s">
        <v>697</v>
      </c>
      <c r="Z25" s="607"/>
      <c r="AA25" s="41" t="s">
        <v>698</v>
      </c>
      <c r="AB25" s="608" t="s">
        <v>699</v>
      </c>
      <c r="AC25" s="652">
        <v>0.1</v>
      </c>
      <c r="AD25" s="33" t="s">
        <v>700</v>
      </c>
      <c r="AE25" s="611" t="s">
        <v>701</v>
      </c>
      <c r="AF25" s="609"/>
      <c r="AG25" s="612" t="s">
        <v>702</v>
      </c>
      <c r="AH25" s="611" t="s">
        <v>703</v>
      </c>
      <c r="AI25" s="609">
        <v>0</v>
      </c>
      <c r="AJ25" s="612" t="s">
        <v>704</v>
      </c>
      <c r="AK25" s="611" t="s">
        <v>705</v>
      </c>
      <c r="AL25" s="609">
        <v>0</v>
      </c>
      <c r="AM25" s="612" t="s">
        <v>563</v>
      </c>
    </row>
    <row r="26" spans="1:3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638">
        <f>Tabla1[[#This Row],[Avance Acumulado númerico o Porcentaje de la Actividad]]/Tabla1[[#This Row],[Meta 2020
(Actividad ó Meta anual)]]</f>
        <v>1</v>
      </c>
      <c r="P26" s="51">
        <v>0.1</v>
      </c>
      <c r="Q26" s="27" t="s">
        <v>312</v>
      </c>
      <c r="R26" s="46"/>
      <c r="S26" s="42" t="s">
        <v>72</v>
      </c>
      <c r="T26" s="653" t="s">
        <v>149</v>
      </c>
      <c r="U26" s="602">
        <f>Tabla1[[#This Row],[Avance Mes Enero]]+Tabla1[[#This Row],[Avance Mes Febrero]]</f>
        <v>1</v>
      </c>
      <c r="V26" s="640"/>
      <c r="W26" s="650"/>
      <c r="X26" s="653"/>
      <c r="Y26" s="619" t="s">
        <v>706</v>
      </c>
      <c r="Z26" s="607">
        <v>1</v>
      </c>
      <c r="AA26" s="41" t="s">
        <v>707</v>
      </c>
      <c r="AB26" s="611" t="s">
        <v>708</v>
      </c>
      <c r="AC26" s="609"/>
      <c r="AD26" s="609"/>
      <c r="AE26" s="611" t="s">
        <v>708</v>
      </c>
      <c r="AF26" s="609"/>
      <c r="AG26" s="612"/>
      <c r="AH26" s="611" t="s">
        <v>708</v>
      </c>
      <c r="AI26" s="609">
        <v>0</v>
      </c>
      <c r="AJ26" s="612" t="s">
        <v>563</v>
      </c>
      <c r="AK26" s="611" t="s">
        <v>708</v>
      </c>
      <c r="AL26" s="609">
        <v>0</v>
      </c>
      <c r="AM26" s="612" t="s">
        <v>563</v>
      </c>
    </row>
    <row r="27" spans="1:39" ht="180" x14ac:dyDescent="0.2">
      <c r="A27" s="141" t="s">
        <v>139</v>
      </c>
      <c r="B27" s="27" t="s">
        <v>145</v>
      </c>
      <c r="C27" s="27" t="s">
        <v>142</v>
      </c>
      <c r="D27" s="31" t="s">
        <v>134</v>
      </c>
      <c r="E27" s="32" t="s">
        <v>133</v>
      </c>
      <c r="F27" s="37" t="s">
        <v>130</v>
      </c>
      <c r="G27" s="45" t="s">
        <v>122</v>
      </c>
      <c r="H27" s="11" t="s">
        <v>0</v>
      </c>
      <c r="I27" s="5" t="s">
        <v>709</v>
      </c>
      <c r="J27" s="18" t="s">
        <v>709</v>
      </c>
      <c r="K27" s="41" t="s">
        <v>10</v>
      </c>
      <c r="L27" s="54" t="s">
        <v>179</v>
      </c>
      <c r="M27" s="88">
        <v>1</v>
      </c>
      <c r="N27" s="8" t="s">
        <v>364</v>
      </c>
      <c r="O27" s="654">
        <f>Tabla1[[#This Row],[Avance Acumulado númerico o Porcentaje de la Actividad]]/Tabla1[[#This Row],[Meta 2020
(Actividad ó Meta anual)]]</f>
        <v>1</v>
      </c>
      <c r="P27" s="51">
        <v>0.1</v>
      </c>
      <c r="Q27" s="27" t="s">
        <v>365</v>
      </c>
      <c r="R27" s="46"/>
      <c r="S27" s="42" t="s">
        <v>11</v>
      </c>
      <c r="T27" s="655" t="s">
        <v>55</v>
      </c>
      <c r="U27" s="602">
        <f>Tabla1[[#This Row],[Avance Mes Enero]]+Tabla1[[#This Row],[Avance Mes Febrero]]</f>
        <v>1</v>
      </c>
      <c r="V27" s="656"/>
      <c r="W27" s="657"/>
      <c r="X27" s="655"/>
      <c r="Y27" s="606" t="s">
        <v>710</v>
      </c>
      <c r="Z27" s="607">
        <v>1</v>
      </c>
      <c r="AA27" s="41" t="s">
        <v>711</v>
      </c>
      <c r="AB27" s="611" t="s">
        <v>708</v>
      </c>
      <c r="AC27" s="609"/>
      <c r="AD27" s="609"/>
      <c r="AE27" s="611" t="s">
        <v>708</v>
      </c>
      <c r="AF27" s="609"/>
      <c r="AG27" s="612"/>
      <c r="AH27" s="611" t="s">
        <v>708</v>
      </c>
      <c r="AI27" s="609">
        <v>0</v>
      </c>
      <c r="AJ27" s="612" t="s">
        <v>563</v>
      </c>
      <c r="AK27" s="611" t="s">
        <v>708</v>
      </c>
      <c r="AL27" s="609">
        <v>0</v>
      </c>
      <c r="AM27" s="612" t="s">
        <v>563</v>
      </c>
    </row>
    <row r="28" spans="1:39" ht="180.75" thickBot="1" x14ac:dyDescent="0.3">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647">
        <f>Tabla1[[#This Row],[Avance Acumulado númerico o Porcentaje de la Actividad]]/Tabla1[[#This Row],[Meta 2020
(Actividad ó Meta anual)]]</f>
        <v>1.4</v>
      </c>
      <c r="P28" s="197">
        <v>0.7</v>
      </c>
      <c r="Q28" s="27" t="s">
        <v>314</v>
      </c>
      <c r="R28" s="159"/>
      <c r="S28" s="198" t="s">
        <v>55</v>
      </c>
      <c r="T28" s="653" t="s">
        <v>147</v>
      </c>
      <c r="U28" s="658">
        <f>Tabla1[[#This Row],[Avance Mes Enero]]+Tabla1[[#This Row],[Avance Mes Febrero]]+AC28+AF28+AI28+AL28</f>
        <v>14</v>
      </c>
      <c r="V28" s="640" t="s">
        <v>712</v>
      </c>
      <c r="W28" s="650">
        <v>1</v>
      </c>
      <c r="X28" s="43"/>
      <c r="Y28" s="606" t="s">
        <v>713</v>
      </c>
      <c r="Z28" s="607">
        <v>2</v>
      </c>
      <c r="AA28" s="659" t="s">
        <v>714</v>
      </c>
      <c r="AB28" s="608" t="s">
        <v>715</v>
      </c>
      <c r="AC28" s="609">
        <v>2</v>
      </c>
      <c r="AD28" s="33" t="s">
        <v>716</v>
      </c>
      <c r="AE28" s="611" t="s">
        <v>717</v>
      </c>
      <c r="AF28" s="609">
        <v>4</v>
      </c>
      <c r="AG28" s="612" t="s">
        <v>718</v>
      </c>
      <c r="AH28" s="611" t="s">
        <v>719</v>
      </c>
      <c r="AI28" s="609">
        <v>3</v>
      </c>
      <c r="AJ28" s="612"/>
      <c r="AK28" s="611" t="s">
        <v>720</v>
      </c>
      <c r="AL28" s="609">
        <v>2</v>
      </c>
      <c r="AM28" s="612" t="s">
        <v>721</v>
      </c>
    </row>
    <row r="29" spans="1:39" ht="180" x14ac:dyDescent="0.2">
      <c r="A29" s="371" t="s">
        <v>139</v>
      </c>
      <c r="B29" s="108" t="s">
        <v>145</v>
      </c>
      <c r="C29" s="109" t="s">
        <v>141</v>
      </c>
      <c r="D29" s="110" t="s">
        <v>134</v>
      </c>
      <c r="E29" s="184" t="s">
        <v>123</v>
      </c>
      <c r="F29" s="112" t="s">
        <v>130</v>
      </c>
      <c r="G29" s="110" t="s">
        <v>132</v>
      </c>
      <c r="H29" s="185" t="s">
        <v>13</v>
      </c>
      <c r="I29" s="660" t="s">
        <v>112</v>
      </c>
      <c r="J29" s="186" t="s">
        <v>2</v>
      </c>
      <c r="K29" s="661" t="s">
        <v>14</v>
      </c>
      <c r="L29" s="78" t="s">
        <v>179</v>
      </c>
      <c r="M29" s="662">
        <v>30</v>
      </c>
      <c r="N29" s="113" t="s">
        <v>722</v>
      </c>
      <c r="O29" s="663">
        <f>Tabla1[[#This Row],[Avance Acumulado númerico o Porcentaje de la Actividad]]/Tabla1[[#This Row],[Meta 2020
(Actividad ó Meta anual)]]</f>
        <v>0</v>
      </c>
      <c r="P29" s="114">
        <v>0.15</v>
      </c>
      <c r="Q29" s="108" t="s">
        <v>723</v>
      </c>
      <c r="R29" s="187">
        <v>11000000</v>
      </c>
      <c r="S29" s="664" t="s">
        <v>157</v>
      </c>
      <c r="T29" s="636" t="s">
        <v>78</v>
      </c>
      <c r="U29" s="602">
        <f>Tabla1[[#This Row],[Avance Mes Enero]]+Tabla1[[#This Row],[Avance Mes Febrero]]</f>
        <v>0</v>
      </c>
      <c r="V29" s="634"/>
      <c r="W29" s="635"/>
      <c r="X29" s="636"/>
      <c r="Y29" s="606" t="s">
        <v>724</v>
      </c>
      <c r="Z29" s="607">
        <v>0</v>
      </c>
      <c r="AA29" s="41"/>
      <c r="AB29" s="608" t="s">
        <v>561</v>
      </c>
      <c r="AC29" s="609">
        <v>0</v>
      </c>
      <c r="AD29" s="609"/>
      <c r="AE29" s="611" t="s">
        <v>725</v>
      </c>
      <c r="AF29" s="609">
        <v>0</v>
      </c>
      <c r="AG29" s="612" t="s">
        <v>561</v>
      </c>
      <c r="AH29" s="611" t="s">
        <v>726</v>
      </c>
      <c r="AI29" s="609">
        <v>0</v>
      </c>
      <c r="AJ29" s="612" t="s">
        <v>563</v>
      </c>
      <c r="AK29" s="611" t="s">
        <v>727</v>
      </c>
      <c r="AL29" s="609">
        <v>0</v>
      </c>
      <c r="AM29" s="612" t="s">
        <v>563</v>
      </c>
    </row>
    <row r="30" spans="1:3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15</v>
      </c>
      <c r="O30" s="647">
        <f>Tabla1[[#This Row],[Avance Acumulado númerico o Porcentaje de la Actividad]]/Tabla1[[#This Row],[Meta 2020
(Actividad ó Meta anual)]]</f>
        <v>0</v>
      </c>
      <c r="P30" s="51">
        <v>0.1</v>
      </c>
      <c r="Q30" s="27" t="s">
        <v>728</v>
      </c>
      <c r="R30" s="46"/>
      <c r="S30" s="5" t="s">
        <v>55</v>
      </c>
      <c r="T30" s="653" t="s">
        <v>153</v>
      </c>
      <c r="U30" s="602">
        <f>Tabla1[[#This Row],[Avance Mes Enero]]+Tabla1[[#This Row],[Avance Mes Febrero]]</f>
        <v>0</v>
      </c>
      <c r="V30" s="640"/>
      <c r="W30" s="650"/>
      <c r="X30" s="653"/>
      <c r="Y30" s="606" t="s">
        <v>729</v>
      </c>
      <c r="Z30" s="607">
        <v>0</v>
      </c>
      <c r="AA30" s="41"/>
      <c r="AB30" s="608" t="s">
        <v>730</v>
      </c>
      <c r="AC30" s="609">
        <v>0</v>
      </c>
      <c r="AD30" s="609"/>
      <c r="AE30" s="611" t="s">
        <v>731</v>
      </c>
      <c r="AF30" s="609">
        <v>0</v>
      </c>
      <c r="AG30" s="612" t="s">
        <v>561</v>
      </c>
      <c r="AH30" s="611" t="s">
        <v>732</v>
      </c>
      <c r="AI30" s="609">
        <v>0</v>
      </c>
      <c r="AJ30" s="612" t="s">
        <v>563</v>
      </c>
      <c r="AK30" s="611" t="s">
        <v>733</v>
      </c>
      <c r="AL30" s="609">
        <v>0</v>
      </c>
      <c r="AM30" s="612" t="s">
        <v>563</v>
      </c>
    </row>
    <row r="31" spans="1:39" ht="180" x14ac:dyDescent="0.2">
      <c r="A31" s="141" t="s">
        <v>139</v>
      </c>
      <c r="B31" s="27" t="s">
        <v>145</v>
      </c>
      <c r="C31" s="39" t="s">
        <v>141</v>
      </c>
      <c r="D31" s="31" t="s">
        <v>134</v>
      </c>
      <c r="E31" s="24" t="s">
        <v>123</v>
      </c>
      <c r="F31" s="37" t="s">
        <v>130</v>
      </c>
      <c r="G31" s="31" t="s">
        <v>132</v>
      </c>
      <c r="H31" s="13" t="s">
        <v>13</v>
      </c>
      <c r="I31" s="26" t="s">
        <v>112</v>
      </c>
      <c r="J31" s="21" t="s">
        <v>2</v>
      </c>
      <c r="K31" s="16" t="s">
        <v>14</v>
      </c>
      <c r="L31" s="43" t="s">
        <v>179</v>
      </c>
      <c r="M31" s="88">
        <v>1</v>
      </c>
      <c r="N31" s="5" t="s">
        <v>16</v>
      </c>
      <c r="O31" s="647">
        <f>Tabla1[[#This Row],[Avance Acumulado númerico o Porcentaje de la Actividad]]/Tabla1[[#This Row],[Meta 2020
(Actividad ó Meta anual)]]</f>
        <v>1</v>
      </c>
      <c r="P31" s="51">
        <v>0.15</v>
      </c>
      <c r="Q31" s="27" t="s">
        <v>317</v>
      </c>
      <c r="R31" s="46"/>
      <c r="S31" s="5" t="s">
        <v>55</v>
      </c>
      <c r="T31" s="653" t="s">
        <v>72</v>
      </c>
      <c r="U31" s="602">
        <f>Tabla1[[#This Row],[Avance Mes Enero]]+Tabla1[[#This Row],[Avance Mes Febrero]]+AC31+AF31+AI31</f>
        <v>1</v>
      </c>
      <c r="V31" s="640"/>
      <c r="W31" s="650"/>
      <c r="X31" s="653"/>
      <c r="Y31" s="606" t="s">
        <v>734</v>
      </c>
      <c r="Z31" s="607">
        <v>0</v>
      </c>
      <c r="AA31" s="41"/>
      <c r="AB31" s="608" t="s">
        <v>735</v>
      </c>
      <c r="AC31" s="609">
        <v>0</v>
      </c>
      <c r="AD31" s="609"/>
      <c r="AE31" s="611" t="s">
        <v>736</v>
      </c>
      <c r="AF31" s="609">
        <v>0</v>
      </c>
      <c r="AG31" s="612" t="s">
        <v>561</v>
      </c>
      <c r="AH31" s="611" t="s">
        <v>737</v>
      </c>
      <c r="AI31" s="609">
        <v>1</v>
      </c>
      <c r="AJ31" s="612" t="s">
        <v>738</v>
      </c>
      <c r="AK31" s="611" t="s">
        <v>739</v>
      </c>
      <c r="AL31" s="609">
        <v>0</v>
      </c>
      <c r="AM31" s="612" t="s">
        <v>563</v>
      </c>
    </row>
    <row r="32" spans="1:39" ht="180.75" thickBot="1" x14ac:dyDescent="0.25">
      <c r="A32" s="141" t="s">
        <v>139</v>
      </c>
      <c r="B32" s="27" t="s">
        <v>145</v>
      </c>
      <c r="C32" s="39" t="s">
        <v>141</v>
      </c>
      <c r="D32" s="31" t="s">
        <v>134</v>
      </c>
      <c r="E32" s="24" t="s">
        <v>123</v>
      </c>
      <c r="F32" s="37" t="s">
        <v>130</v>
      </c>
      <c r="G32" s="31" t="s">
        <v>132</v>
      </c>
      <c r="H32" s="13" t="s">
        <v>13</v>
      </c>
      <c r="I32" s="26" t="s">
        <v>112</v>
      </c>
      <c r="J32" s="21" t="s">
        <v>2</v>
      </c>
      <c r="K32" s="16" t="s">
        <v>14</v>
      </c>
      <c r="L32" s="96">
        <v>2400</v>
      </c>
      <c r="M32" s="87">
        <v>600</v>
      </c>
      <c r="N32" s="5" t="s">
        <v>17</v>
      </c>
      <c r="O32" s="647">
        <f>Tabla1[[#This Row],[Avance Acumulado númerico o Porcentaje de la Actividad]]/Tabla1[[#This Row],[Meta 2020
(Actividad ó Meta anual)]]</f>
        <v>0</v>
      </c>
      <c r="P32" s="197">
        <v>0.45</v>
      </c>
      <c r="Q32" s="27" t="s">
        <v>740</v>
      </c>
      <c r="R32" s="46"/>
      <c r="S32" s="42" t="s">
        <v>72</v>
      </c>
      <c r="T32" s="653" t="s">
        <v>78</v>
      </c>
      <c r="U32" s="602">
        <f>Tabla1[[#This Row],[Avance Mes Enero]]+Tabla1[[#This Row],[Avance Mes Febrero]]</f>
        <v>0</v>
      </c>
      <c r="V32" s="640" t="s">
        <v>741</v>
      </c>
      <c r="W32" s="650"/>
      <c r="X32" s="653"/>
      <c r="Y32" s="606" t="s">
        <v>742</v>
      </c>
      <c r="Z32" s="607">
        <v>0</v>
      </c>
      <c r="AA32" s="41"/>
      <c r="AB32" s="608" t="s">
        <v>743</v>
      </c>
      <c r="AC32" s="609">
        <v>0</v>
      </c>
      <c r="AD32" s="609"/>
      <c r="AE32" s="611" t="s">
        <v>744</v>
      </c>
      <c r="AF32" s="609">
        <v>0</v>
      </c>
      <c r="AG32" s="612" t="s">
        <v>561</v>
      </c>
      <c r="AH32" s="611" t="s">
        <v>745</v>
      </c>
      <c r="AI32" s="609">
        <v>0</v>
      </c>
      <c r="AJ32" s="612" t="s">
        <v>563</v>
      </c>
      <c r="AK32" s="611" t="s">
        <v>746</v>
      </c>
      <c r="AL32" s="609">
        <v>0</v>
      </c>
      <c r="AM32" s="612" t="s">
        <v>563</v>
      </c>
    </row>
    <row r="33" spans="1:39" ht="180.75" thickBot="1" x14ac:dyDescent="0.25">
      <c r="A33" s="143" t="s">
        <v>139</v>
      </c>
      <c r="B33" s="144" t="s">
        <v>145</v>
      </c>
      <c r="C33" s="145" t="s">
        <v>141</v>
      </c>
      <c r="D33" s="146" t="s">
        <v>134</v>
      </c>
      <c r="E33" s="203" t="s">
        <v>123</v>
      </c>
      <c r="F33" s="148" t="s">
        <v>130</v>
      </c>
      <c r="G33" s="146" t="s">
        <v>132</v>
      </c>
      <c r="H33" s="204" t="s">
        <v>13</v>
      </c>
      <c r="I33" s="151" t="s">
        <v>112</v>
      </c>
      <c r="J33" s="152" t="s">
        <v>2</v>
      </c>
      <c r="K33" s="205" t="s">
        <v>14</v>
      </c>
      <c r="L33" s="162" t="s">
        <v>179</v>
      </c>
      <c r="M33" s="196">
        <v>4</v>
      </c>
      <c r="N33" s="160" t="s">
        <v>226</v>
      </c>
      <c r="O33" s="647">
        <f>Tabla1[[#This Row],[Avance Acumulado númerico o Porcentaje de la Actividad]]/Tabla1[[#This Row],[Meta 2020
(Actividad ó Meta anual)]]</f>
        <v>0</v>
      </c>
      <c r="P33" s="172">
        <v>0.15</v>
      </c>
      <c r="Q33" s="144" t="s">
        <v>333</v>
      </c>
      <c r="R33" s="159"/>
      <c r="S33" s="198" t="s">
        <v>72</v>
      </c>
      <c r="T33" s="665" t="s">
        <v>78</v>
      </c>
      <c r="U33" s="602">
        <f>Tabla1[[#This Row],[Avance Mes Enero]]+Tabla1[[#This Row],[Avance Mes Febrero]]</f>
        <v>0</v>
      </c>
      <c r="V33" s="640"/>
      <c r="W33" s="650"/>
      <c r="X33" s="43"/>
      <c r="Y33" s="606" t="s">
        <v>747</v>
      </c>
      <c r="Z33" s="607">
        <v>0</v>
      </c>
      <c r="AA33" s="41"/>
      <c r="AB33" s="608" t="s">
        <v>748</v>
      </c>
      <c r="AC33" s="609">
        <v>0</v>
      </c>
      <c r="AD33" s="609"/>
      <c r="AE33" s="611" t="s">
        <v>749</v>
      </c>
      <c r="AF33" s="609">
        <v>0</v>
      </c>
      <c r="AG33" s="612" t="s">
        <v>561</v>
      </c>
      <c r="AH33" s="611" t="s">
        <v>561</v>
      </c>
      <c r="AI33" s="609">
        <v>0</v>
      </c>
      <c r="AJ33" s="612" t="s">
        <v>563</v>
      </c>
      <c r="AK33" s="611" t="s">
        <v>750</v>
      </c>
      <c r="AL33" s="609">
        <v>0</v>
      </c>
      <c r="AM33" s="612" t="s">
        <v>563</v>
      </c>
    </row>
    <row r="34" spans="1:39" ht="180" x14ac:dyDescent="0.2">
      <c r="A34" s="120" t="s">
        <v>139</v>
      </c>
      <c r="B34" s="121" t="s">
        <v>145</v>
      </c>
      <c r="C34" s="122" t="s">
        <v>141</v>
      </c>
      <c r="D34" s="123" t="s">
        <v>134</v>
      </c>
      <c r="E34" s="200" t="s">
        <v>123</v>
      </c>
      <c r="F34" s="125" t="s">
        <v>130</v>
      </c>
      <c r="G34" s="123" t="s">
        <v>132</v>
      </c>
      <c r="H34" s="201" t="s">
        <v>13</v>
      </c>
      <c r="I34" s="200" t="s">
        <v>114</v>
      </c>
      <c r="J34" s="206" t="s">
        <v>114</v>
      </c>
      <c r="K34" s="207" t="s">
        <v>18</v>
      </c>
      <c r="L34" s="131" t="s">
        <v>179</v>
      </c>
      <c r="M34" s="202">
        <v>1</v>
      </c>
      <c r="N34" s="133" t="s">
        <v>19</v>
      </c>
      <c r="O34" s="623">
        <f>Tabla1[[#This Row],[Avance Acumulado númerico o Porcentaje de la Actividad]]/Tabla1[[#This Row],[Meta 2020
(Actividad ó Meta anual)]]</f>
        <v>1</v>
      </c>
      <c r="P34" s="134">
        <v>0.1</v>
      </c>
      <c r="Q34" s="121" t="s">
        <v>321</v>
      </c>
      <c r="R34" s="136">
        <v>78621745</v>
      </c>
      <c r="S34" s="137" t="s">
        <v>55</v>
      </c>
      <c r="T34" s="601" t="s">
        <v>55</v>
      </c>
      <c r="U34" s="602">
        <f>Tabla1[[#This Row],[Avance Mes Enero]]+Tabla1[[#This Row],[Avance Mes Febrero]]+AC34+AF34</f>
        <v>1</v>
      </c>
      <c r="V34" s="603"/>
      <c r="W34" s="625"/>
      <c r="X34" s="605"/>
      <c r="Y34" s="116"/>
      <c r="Z34" s="607"/>
      <c r="AA34" s="41"/>
      <c r="AB34" s="609" t="s">
        <v>561</v>
      </c>
      <c r="AC34" s="609">
        <v>0</v>
      </c>
      <c r="AD34" s="609" t="s">
        <v>561</v>
      </c>
      <c r="AE34" s="611" t="s">
        <v>751</v>
      </c>
      <c r="AF34" s="609">
        <v>1</v>
      </c>
      <c r="AG34" s="617" t="s">
        <v>752</v>
      </c>
      <c r="AH34" s="611" t="s">
        <v>739</v>
      </c>
      <c r="AI34" s="609">
        <v>0</v>
      </c>
      <c r="AJ34" s="617">
        <v>0</v>
      </c>
      <c r="AK34" s="611" t="s">
        <v>739</v>
      </c>
      <c r="AL34" s="609">
        <v>0</v>
      </c>
      <c r="AM34" s="617">
        <v>0</v>
      </c>
    </row>
    <row r="35" spans="1:39" ht="375.75" thickBot="1" x14ac:dyDescent="0.25">
      <c r="A35" s="141" t="s">
        <v>139</v>
      </c>
      <c r="B35" s="27" t="s">
        <v>145</v>
      </c>
      <c r="C35" s="39" t="s">
        <v>141</v>
      </c>
      <c r="D35" s="31" t="s">
        <v>134</v>
      </c>
      <c r="E35" s="24" t="s">
        <v>123</v>
      </c>
      <c r="F35" s="37" t="s">
        <v>130</v>
      </c>
      <c r="G35" s="31" t="s">
        <v>132</v>
      </c>
      <c r="H35" s="13" t="s">
        <v>13</v>
      </c>
      <c r="I35" s="24" t="s">
        <v>114</v>
      </c>
      <c r="J35" s="23" t="s">
        <v>114</v>
      </c>
      <c r="K35" s="6" t="s">
        <v>18</v>
      </c>
      <c r="L35" s="96">
        <v>200</v>
      </c>
      <c r="M35" s="55">
        <v>50</v>
      </c>
      <c r="N35" s="666" t="s">
        <v>180</v>
      </c>
      <c r="O35" s="638">
        <f>Tabla1[[#This Row],[Avance Acumulado númerico o Porcentaje de la Actividad]]/Tabla1[[#This Row],[Meta 2020
(Actividad ó Meta anual)]]</f>
        <v>0.64</v>
      </c>
      <c r="P35" s="70">
        <v>0.9</v>
      </c>
      <c r="Q35" s="27" t="s">
        <v>323</v>
      </c>
      <c r="R35" s="46"/>
      <c r="S35" s="5" t="s">
        <v>55</v>
      </c>
      <c r="T35" s="653" t="s">
        <v>147</v>
      </c>
      <c r="U35" s="602">
        <f>Tabla1[[#This Row],[Avance Mes Enero]]+Tabla1[[#This Row],[Avance Mes Febrero]]+AC35+AF35+AI35+AL35</f>
        <v>32</v>
      </c>
      <c r="V35" s="667" t="s">
        <v>753</v>
      </c>
      <c r="W35" s="650">
        <v>6</v>
      </c>
      <c r="X35" s="653"/>
      <c r="Y35" s="668" t="s">
        <v>754</v>
      </c>
      <c r="Z35" s="607">
        <v>12</v>
      </c>
      <c r="AA35" s="41"/>
      <c r="AB35" s="608" t="s">
        <v>755</v>
      </c>
      <c r="AC35" s="609">
        <v>6</v>
      </c>
      <c r="AD35" s="608" t="s">
        <v>756</v>
      </c>
      <c r="AE35" s="611" t="s">
        <v>757</v>
      </c>
      <c r="AF35" s="609">
        <v>0</v>
      </c>
      <c r="AG35" s="612"/>
      <c r="AH35" s="611" t="s">
        <v>758</v>
      </c>
      <c r="AI35" s="609">
        <v>0</v>
      </c>
      <c r="AJ35" s="612">
        <v>0</v>
      </c>
      <c r="AK35" s="611" t="s">
        <v>759</v>
      </c>
      <c r="AL35" s="609">
        <v>8</v>
      </c>
      <c r="AM35" s="612" t="s">
        <v>760</v>
      </c>
    </row>
    <row r="36" spans="1:39" ht="180" x14ac:dyDescent="0.2">
      <c r="A36" s="120" t="s">
        <v>139</v>
      </c>
      <c r="B36" s="121" t="s">
        <v>145</v>
      </c>
      <c r="C36" s="122" t="s">
        <v>141</v>
      </c>
      <c r="D36" s="123" t="s">
        <v>134</v>
      </c>
      <c r="E36" s="200" t="s">
        <v>123</v>
      </c>
      <c r="F36" s="125" t="s">
        <v>130</v>
      </c>
      <c r="G36" s="123" t="s">
        <v>132</v>
      </c>
      <c r="H36" s="201" t="s">
        <v>13</v>
      </c>
      <c r="I36" s="200" t="s">
        <v>114</v>
      </c>
      <c r="J36" s="206" t="s">
        <v>114</v>
      </c>
      <c r="K36" s="130" t="s">
        <v>20</v>
      </c>
      <c r="L36" s="190" t="s">
        <v>179</v>
      </c>
      <c r="M36" s="202">
        <v>1</v>
      </c>
      <c r="N36" s="133" t="s">
        <v>326</v>
      </c>
      <c r="O36" s="623">
        <f>Tabla1[[#This Row],[Avance Acumulado númerico o Porcentaje de la Actividad]]/Tabla1[[#This Row],[Meta 2020
(Actividad ó Meta anual)]]</f>
        <v>1</v>
      </c>
      <c r="P36" s="134">
        <v>0.1</v>
      </c>
      <c r="Q36" s="133" t="s">
        <v>325</v>
      </c>
      <c r="R36" s="136">
        <v>200395245</v>
      </c>
      <c r="S36" s="137" t="s">
        <v>11</v>
      </c>
      <c r="T36" s="601" t="s">
        <v>55</v>
      </c>
      <c r="U36" s="602">
        <f>Tabla1[[#This Row],[Avance Mes Enero]]+Tabla1[[#This Row],[Avance Mes Febrero]]+AC36+AF36</f>
        <v>1</v>
      </c>
      <c r="V36" s="603"/>
      <c r="W36" s="625"/>
      <c r="X36" s="605"/>
      <c r="Y36" s="46"/>
      <c r="Z36" s="607"/>
      <c r="AA36" s="41"/>
      <c r="AB36" s="608" t="s">
        <v>561</v>
      </c>
      <c r="AC36" s="609">
        <v>0</v>
      </c>
      <c r="AD36" s="609" t="s">
        <v>561</v>
      </c>
      <c r="AE36" s="611" t="s">
        <v>761</v>
      </c>
      <c r="AF36" s="609">
        <v>1</v>
      </c>
      <c r="AG36" s="617" t="s">
        <v>762</v>
      </c>
      <c r="AH36" s="611" t="s">
        <v>739</v>
      </c>
      <c r="AI36" s="609">
        <v>0</v>
      </c>
      <c r="AJ36" s="617">
        <v>0</v>
      </c>
      <c r="AK36" s="611" t="s">
        <v>739</v>
      </c>
      <c r="AL36" s="609">
        <v>0</v>
      </c>
      <c r="AM36" s="617" t="s">
        <v>563</v>
      </c>
    </row>
    <row r="37" spans="1:39" ht="180" x14ac:dyDescent="0.2">
      <c r="A37" s="141" t="s">
        <v>139</v>
      </c>
      <c r="B37" s="27" t="s">
        <v>145</v>
      </c>
      <c r="C37" s="39" t="s">
        <v>141</v>
      </c>
      <c r="D37" s="31" t="s">
        <v>134</v>
      </c>
      <c r="E37" s="24" t="s">
        <v>123</v>
      </c>
      <c r="F37" s="37" t="s">
        <v>130</v>
      </c>
      <c r="G37" s="31" t="s">
        <v>132</v>
      </c>
      <c r="H37" s="13" t="s">
        <v>13</v>
      </c>
      <c r="I37" s="24" t="s">
        <v>114</v>
      </c>
      <c r="J37" s="23" t="s">
        <v>114</v>
      </c>
      <c r="K37" s="16" t="s">
        <v>20</v>
      </c>
      <c r="L37" s="99">
        <v>1600</v>
      </c>
      <c r="M37" s="88">
        <v>400</v>
      </c>
      <c r="N37" s="8" t="s">
        <v>763</v>
      </c>
      <c r="O37" s="638">
        <f>Tabla1[[#This Row],[Avance Acumulado númerico o Porcentaje de la Actividad]]/Tabla1[[#This Row],[Meta 2020
(Actividad ó Meta anual)]]</f>
        <v>0.72750000000000004</v>
      </c>
      <c r="P37" s="70">
        <v>0.6</v>
      </c>
      <c r="Q37" s="8" t="s">
        <v>764</v>
      </c>
      <c r="R37" s="46"/>
      <c r="S37" s="5" t="s">
        <v>72</v>
      </c>
      <c r="T37" s="653" t="s">
        <v>147</v>
      </c>
      <c r="U37" s="602">
        <f>Tabla1[[#This Row],[Avance Mes Enero]]+Tabla1[[#This Row],[Avance Mes Febrero]]+AC37+AF37+AI37+AL37</f>
        <v>291</v>
      </c>
      <c r="V37" s="667" t="s">
        <v>765</v>
      </c>
      <c r="W37" s="650">
        <v>7</v>
      </c>
      <c r="X37" s="653"/>
      <c r="Y37" s="606" t="s">
        <v>766</v>
      </c>
      <c r="Z37" s="607">
        <v>6</v>
      </c>
      <c r="AA37" s="41"/>
      <c r="AB37" s="611" t="s">
        <v>767</v>
      </c>
      <c r="AC37" s="609">
        <v>64</v>
      </c>
      <c r="AD37" s="608" t="s">
        <v>768</v>
      </c>
      <c r="AE37" s="611" t="s">
        <v>769</v>
      </c>
      <c r="AF37" s="609">
        <v>64</v>
      </c>
      <c r="AG37" s="612" t="s">
        <v>768</v>
      </c>
      <c r="AH37" s="611" t="s">
        <v>770</v>
      </c>
      <c r="AI37" s="609">
        <v>75</v>
      </c>
      <c r="AJ37" s="612" t="s">
        <v>771</v>
      </c>
      <c r="AK37" s="611" t="s">
        <v>772</v>
      </c>
      <c r="AL37" s="609">
        <v>75</v>
      </c>
      <c r="AM37" s="612" t="s">
        <v>771</v>
      </c>
    </row>
    <row r="38" spans="1:39" ht="180" x14ac:dyDescent="0.2">
      <c r="A38" s="141" t="s">
        <v>139</v>
      </c>
      <c r="B38" s="27" t="s">
        <v>145</v>
      </c>
      <c r="C38" s="39" t="s">
        <v>141</v>
      </c>
      <c r="D38" s="31" t="s">
        <v>134</v>
      </c>
      <c r="E38" s="24" t="s">
        <v>123</v>
      </c>
      <c r="F38" s="37" t="s">
        <v>130</v>
      </c>
      <c r="G38" s="31" t="s">
        <v>132</v>
      </c>
      <c r="H38" s="13" t="s">
        <v>13</v>
      </c>
      <c r="I38" s="24" t="s">
        <v>114</v>
      </c>
      <c r="J38" s="23" t="s">
        <v>114</v>
      </c>
      <c r="K38" s="16" t="s">
        <v>20</v>
      </c>
      <c r="L38" s="54" t="s">
        <v>179</v>
      </c>
      <c r="M38" s="88">
        <v>4</v>
      </c>
      <c r="N38" s="8" t="s">
        <v>773</v>
      </c>
      <c r="O38" s="638">
        <f>Tabla1[[#This Row],[Avance Acumulado númerico o Porcentaje de la Actividad]]/Tabla1[[#This Row],[Meta 2020
(Actividad ó Meta anual)]]</f>
        <v>0.5</v>
      </c>
      <c r="P38" s="51">
        <v>0.15</v>
      </c>
      <c r="Q38" s="8" t="s">
        <v>774</v>
      </c>
      <c r="R38" s="46"/>
      <c r="S38" s="5" t="s">
        <v>72</v>
      </c>
      <c r="T38" s="653" t="s">
        <v>147</v>
      </c>
      <c r="U38" s="602">
        <f>Tabla1[[#This Row],[Avance Mes Enero]]+Tabla1[[#This Row],[Avance Mes Febrero]]+AC38+AF38+AI38+AL38</f>
        <v>2</v>
      </c>
      <c r="V38" s="640"/>
      <c r="W38" s="650"/>
      <c r="X38" s="653"/>
      <c r="Y38" s="46"/>
      <c r="Z38" s="607"/>
      <c r="AA38" s="41"/>
      <c r="AB38" s="608" t="s">
        <v>561</v>
      </c>
      <c r="AC38" s="609">
        <v>0</v>
      </c>
      <c r="AD38" s="609" t="s">
        <v>561</v>
      </c>
      <c r="AE38" s="611" t="s">
        <v>775</v>
      </c>
      <c r="AF38" s="609">
        <v>1</v>
      </c>
      <c r="AG38" s="617" t="s">
        <v>776</v>
      </c>
      <c r="AH38" s="611" t="s">
        <v>777</v>
      </c>
      <c r="AI38" s="609">
        <v>0</v>
      </c>
      <c r="AJ38" s="617"/>
      <c r="AK38" s="611" t="s">
        <v>778</v>
      </c>
      <c r="AL38" s="609">
        <v>1</v>
      </c>
      <c r="AM38" s="617" t="s">
        <v>779</v>
      </c>
    </row>
    <row r="39" spans="1:39" ht="180.75" thickBot="1" x14ac:dyDescent="0.25">
      <c r="A39" s="143" t="s">
        <v>139</v>
      </c>
      <c r="B39" s="144" t="s">
        <v>145</v>
      </c>
      <c r="C39" s="145" t="s">
        <v>141</v>
      </c>
      <c r="D39" s="146" t="s">
        <v>134</v>
      </c>
      <c r="E39" s="203" t="s">
        <v>123</v>
      </c>
      <c r="F39" s="148" t="s">
        <v>130</v>
      </c>
      <c r="G39" s="146" t="s">
        <v>132</v>
      </c>
      <c r="H39" s="204" t="s">
        <v>13</v>
      </c>
      <c r="I39" s="203" t="s">
        <v>114</v>
      </c>
      <c r="J39" s="208" t="s">
        <v>114</v>
      </c>
      <c r="K39" s="205" t="s">
        <v>20</v>
      </c>
      <c r="L39" s="218" t="s">
        <v>179</v>
      </c>
      <c r="M39" s="196">
        <v>1</v>
      </c>
      <c r="N39" s="156" t="s">
        <v>23</v>
      </c>
      <c r="O39" s="647">
        <f>Tabla1[[#This Row],[Avance Acumulado númerico o Porcentaje de la Actividad]]/Tabla1[[#This Row],[Meta 2020
(Actividad ó Meta anual)]]</f>
        <v>0</v>
      </c>
      <c r="P39" s="172">
        <v>0.15</v>
      </c>
      <c r="Q39" s="156" t="s">
        <v>329</v>
      </c>
      <c r="R39" s="159"/>
      <c r="S39" s="160" t="s">
        <v>72</v>
      </c>
      <c r="T39" s="665" t="s">
        <v>149</v>
      </c>
      <c r="U39" s="602">
        <f>Tabla1[[#This Row],[Avance Mes Enero]]+Tabla1[[#This Row],[Avance Mes Febrero]]</f>
        <v>0</v>
      </c>
      <c r="V39" s="606"/>
      <c r="W39" s="76"/>
      <c r="X39" s="43"/>
      <c r="Y39" s="46"/>
      <c r="Z39" s="607"/>
      <c r="AA39" s="41"/>
      <c r="AB39" s="608" t="s">
        <v>780</v>
      </c>
      <c r="AC39" s="609">
        <v>0</v>
      </c>
      <c r="AD39" s="609" t="s">
        <v>561</v>
      </c>
      <c r="AE39" s="611" t="s">
        <v>781</v>
      </c>
      <c r="AF39" s="609">
        <v>0</v>
      </c>
      <c r="AG39" s="617" t="s">
        <v>782</v>
      </c>
      <c r="AH39" s="611" t="s">
        <v>783</v>
      </c>
      <c r="AI39" s="609">
        <v>0</v>
      </c>
      <c r="AJ39" s="617" t="s">
        <v>784</v>
      </c>
      <c r="AK39" s="611" t="s">
        <v>785</v>
      </c>
      <c r="AL39" s="609">
        <v>0</v>
      </c>
      <c r="AM39" s="617" t="s">
        <v>779</v>
      </c>
    </row>
    <row r="40" spans="1:39" ht="180" x14ac:dyDescent="0.2">
      <c r="A40" s="120" t="s">
        <v>139</v>
      </c>
      <c r="B40" s="121" t="s">
        <v>145</v>
      </c>
      <c r="C40" s="122" t="s">
        <v>141</v>
      </c>
      <c r="D40" s="123" t="s">
        <v>134</v>
      </c>
      <c r="E40" s="200" t="s">
        <v>123</v>
      </c>
      <c r="F40" s="125" t="s">
        <v>130</v>
      </c>
      <c r="G40" s="123" t="s">
        <v>132</v>
      </c>
      <c r="H40" s="201" t="s">
        <v>13</v>
      </c>
      <c r="I40" s="200" t="s">
        <v>114</v>
      </c>
      <c r="J40" s="206" t="s">
        <v>114</v>
      </c>
      <c r="K40" s="239" t="s">
        <v>25</v>
      </c>
      <c r="L40" s="240" t="s">
        <v>179</v>
      </c>
      <c r="M40" s="241">
        <v>1</v>
      </c>
      <c r="N40" s="240" t="s">
        <v>24</v>
      </c>
      <c r="O40" s="669">
        <f>Tabla1[[#This Row],[Avance Acumulado númerico o Porcentaje de la Actividad]]/Tabla1[[#This Row],[Meta 2020
(Actividad ó Meta anual)]]</f>
        <v>0</v>
      </c>
      <c r="P40" s="242">
        <v>0.1</v>
      </c>
      <c r="Q40" s="240" t="s">
        <v>330</v>
      </c>
      <c r="R40" s="262">
        <v>54433278</v>
      </c>
      <c r="S40" s="240" t="s">
        <v>11</v>
      </c>
      <c r="T40" s="670" t="s">
        <v>55</v>
      </c>
      <c r="U40" s="602">
        <f>Tabla1[[#This Row],[Avance Mes Enero]]+Tabla1[[#This Row],[Avance Mes Febrero]]</f>
        <v>0</v>
      </c>
      <c r="V40" s="671"/>
      <c r="W40" s="672"/>
      <c r="X40" s="673"/>
      <c r="Y40" s="116"/>
      <c r="Z40" s="607"/>
      <c r="AA40" s="41"/>
      <c r="AB40" s="611" t="s">
        <v>786</v>
      </c>
      <c r="AC40" s="609">
        <v>0</v>
      </c>
      <c r="AD40" s="609" t="s">
        <v>561</v>
      </c>
      <c r="AE40" s="611" t="s">
        <v>787</v>
      </c>
      <c r="AF40" s="609">
        <v>0</v>
      </c>
      <c r="AG40" s="612" t="s">
        <v>561</v>
      </c>
      <c r="AH40" s="611" t="s">
        <v>788</v>
      </c>
      <c r="AI40" s="609">
        <v>0</v>
      </c>
      <c r="AJ40" s="612"/>
      <c r="AK40" s="611" t="s">
        <v>789</v>
      </c>
      <c r="AL40" s="609">
        <v>0</v>
      </c>
      <c r="AM40" s="612" t="s">
        <v>563</v>
      </c>
    </row>
    <row r="41" spans="1:39" ht="180" x14ac:dyDescent="0.2">
      <c r="A41" s="141" t="s">
        <v>139</v>
      </c>
      <c r="B41" s="27" t="s">
        <v>145</v>
      </c>
      <c r="C41" s="39" t="s">
        <v>141</v>
      </c>
      <c r="D41" s="31" t="s">
        <v>134</v>
      </c>
      <c r="E41" s="24" t="s">
        <v>123</v>
      </c>
      <c r="F41" s="37" t="s">
        <v>130</v>
      </c>
      <c r="G41" s="31" t="s">
        <v>132</v>
      </c>
      <c r="H41" s="13" t="s">
        <v>13</v>
      </c>
      <c r="I41" s="24" t="s">
        <v>114</v>
      </c>
      <c r="J41" s="23" t="s">
        <v>114</v>
      </c>
      <c r="K41" s="40" t="s">
        <v>25</v>
      </c>
      <c r="L41" s="62">
        <v>13</v>
      </c>
      <c r="M41" s="674">
        <v>3</v>
      </c>
      <c r="N41" s="1" t="s">
        <v>26</v>
      </c>
      <c r="O41" s="675">
        <f>Tabla1[[#This Row],[Avance Acumulado númerico o Porcentaje de la Actividad]]/Tabla1[[#This Row],[Meta 2020
(Actividad ó Meta anual)]]</f>
        <v>0</v>
      </c>
      <c r="P41" s="100">
        <v>0.6</v>
      </c>
      <c r="Q41" s="1" t="s">
        <v>790</v>
      </c>
      <c r="R41" s="1"/>
      <c r="S41" s="1" t="s">
        <v>55</v>
      </c>
      <c r="T41" s="676" t="s">
        <v>147</v>
      </c>
      <c r="U41" s="602">
        <f>Tabla1[[#This Row],[Avance Mes Enero]]+Tabla1[[#This Row],[Avance Mes Febrero]]</f>
        <v>0</v>
      </c>
      <c r="V41" s="677" t="s">
        <v>791</v>
      </c>
      <c r="W41" s="678">
        <v>0</v>
      </c>
      <c r="X41" s="676"/>
      <c r="Y41" s="606" t="s">
        <v>792</v>
      </c>
      <c r="Z41" s="607"/>
      <c r="AA41" s="41"/>
      <c r="AB41" s="608" t="s">
        <v>561</v>
      </c>
      <c r="AC41" s="609">
        <v>0</v>
      </c>
      <c r="AD41" s="609" t="s">
        <v>561</v>
      </c>
      <c r="AE41" s="611" t="s">
        <v>793</v>
      </c>
      <c r="AF41" s="609">
        <v>0</v>
      </c>
      <c r="AG41" s="612" t="s">
        <v>561</v>
      </c>
      <c r="AH41" s="679" t="s">
        <v>793</v>
      </c>
      <c r="AI41" s="609">
        <v>0</v>
      </c>
      <c r="AJ41" s="612"/>
      <c r="AK41" s="679" t="s">
        <v>794</v>
      </c>
      <c r="AL41" s="609">
        <v>0</v>
      </c>
      <c r="AM41" s="612" t="s">
        <v>563</v>
      </c>
    </row>
    <row r="42" spans="1:39" ht="180.75" thickBot="1" x14ac:dyDescent="0.25">
      <c r="A42" s="219" t="s">
        <v>139</v>
      </c>
      <c r="B42" s="220" t="s">
        <v>145</v>
      </c>
      <c r="C42" s="221" t="s">
        <v>141</v>
      </c>
      <c r="D42" s="222" t="s">
        <v>134</v>
      </c>
      <c r="E42" s="223" t="s">
        <v>123</v>
      </c>
      <c r="F42" s="224" t="s">
        <v>130</v>
      </c>
      <c r="G42" s="222" t="s">
        <v>132</v>
      </c>
      <c r="H42" s="225" t="s">
        <v>13</v>
      </c>
      <c r="I42" s="223" t="s">
        <v>114</v>
      </c>
      <c r="J42" s="226" t="s">
        <v>114</v>
      </c>
      <c r="K42" s="680" t="s">
        <v>25</v>
      </c>
      <c r="L42" s="681" t="s">
        <v>179</v>
      </c>
      <c r="M42" s="682">
        <v>5</v>
      </c>
      <c r="N42" s="681" t="s">
        <v>795</v>
      </c>
      <c r="O42" s="683">
        <f>Tabla1[[#This Row],[Avance Acumulado númerico o Porcentaje de la Actividad]]/Tabla1[[#This Row],[Meta 2020
(Actividad ó Meta anual)]]</f>
        <v>0</v>
      </c>
      <c r="P42" s="684">
        <v>0.3</v>
      </c>
      <c r="Q42" s="681" t="s">
        <v>796</v>
      </c>
      <c r="R42" s="681"/>
      <c r="S42" s="681" t="s">
        <v>72</v>
      </c>
      <c r="T42" s="685" t="s">
        <v>147</v>
      </c>
      <c r="U42" s="602">
        <f>Tabla1[[#This Row],[Avance Mes Enero]]+Tabla1[[#This Row],[Avance Mes Febrero]]</f>
        <v>0</v>
      </c>
      <c r="V42" s="677"/>
      <c r="W42" s="678"/>
      <c r="X42" s="1"/>
      <c r="Y42" s="46"/>
      <c r="Z42" s="607"/>
      <c r="AA42" s="41"/>
      <c r="AB42" s="611" t="s">
        <v>797</v>
      </c>
      <c r="AC42" s="609">
        <v>0</v>
      </c>
      <c r="AD42" s="609" t="s">
        <v>561</v>
      </c>
      <c r="AE42" s="611" t="s">
        <v>797</v>
      </c>
      <c r="AF42" s="609">
        <v>0</v>
      </c>
      <c r="AG42" s="612" t="s">
        <v>561</v>
      </c>
      <c r="AH42" s="611" t="s">
        <v>797</v>
      </c>
      <c r="AI42" s="609">
        <v>0</v>
      </c>
      <c r="AJ42" s="612"/>
      <c r="AK42" s="611" t="s">
        <v>798</v>
      </c>
      <c r="AL42" s="609">
        <v>0</v>
      </c>
      <c r="AM42" s="612" t="s">
        <v>563</v>
      </c>
    </row>
    <row r="43" spans="1:39" ht="180" x14ac:dyDescent="0.2">
      <c r="A43" s="120" t="s">
        <v>139</v>
      </c>
      <c r="B43" s="121" t="s">
        <v>145</v>
      </c>
      <c r="C43" s="122" t="s">
        <v>141</v>
      </c>
      <c r="D43" s="123" t="s">
        <v>134</v>
      </c>
      <c r="E43" s="200" t="s">
        <v>123</v>
      </c>
      <c r="F43" s="125" t="s">
        <v>130</v>
      </c>
      <c r="G43" s="123" t="s">
        <v>132</v>
      </c>
      <c r="H43" s="201" t="s">
        <v>13</v>
      </c>
      <c r="I43" s="246" t="s">
        <v>115</v>
      </c>
      <c r="J43" s="247" t="s">
        <v>115</v>
      </c>
      <c r="K43" s="248" t="s">
        <v>28</v>
      </c>
      <c r="L43" s="240" t="s">
        <v>179</v>
      </c>
      <c r="M43" s="241">
        <v>1</v>
      </c>
      <c r="N43" s="240" t="s">
        <v>29</v>
      </c>
      <c r="O43" s="669">
        <f>Tabla1[[#This Row],[Avance Acumulado númerico o Porcentaje de la Actividad]]/Tabla1[[#This Row],[Meta 2020
(Actividad ó Meta anual)]]</f>
        <v>1</v>
      </c>
      <c r="P43" s="242">
        <v>0.1</v>
      </c>
      <c r="Q43" s="240" t="s">
        <v>335</v>
      </c>
      <c r="R43" s="262">
        <v>36764700</v>
      </c>
      <c r="S43" s="240" t="s">
        <v>55</v>
      </c>
      <c r="T43" s="670" t="s">
        <v>55</v>
      </c>
      <c r="U43" s="602">
        <f>Tabla1[[#This Row],[Avance Mes Enero]]+Tabla1[[#This Row],[Avance Mes Febrero]]+AC43+AF43</f>
        <v>1</v>
      </c>
      <c r="V43" s="671"/>
      <c r="W43" s="672"/>
      <c r="X43" s="673"/>
      <c r="Y43" s="606" t="s">
        <v>799</v>
      </c>
      <c r="Z43" s="607">
        <v>0</v>
      </c>
      <c r="AA43" s="41" t="s">
        <v>800</v>
      </c>
      <c r="AB43" s="608" t="s">
        <v>801</v>
      </c>
      <c r="AC43" s="609">
        <v>0</v>
      </c>
      <c r="AD43" s="686" t="s">
        <v>802</v>
      </c>
      <c r="AE43" s="611" t="s">
        <v>803</v>
      </c>
      <c r="AF43" s="609">
        <v>1</v>
      </c>
      <c r="AG43" s="612" t="s">
        <v>804</v>
      </c>
      <c r="AH43" s="611" t="s">
        <v>739</v>
      </c>
      <c r="AI43" s="609">
        <v>0</v>
      </c>
      <c r="AJ43" s="612">
        <v>0</v>
      </c>
      <c r="AK43" s="611" t="s">
        <v>739</v>
      </c>
      <c r="AL43" s="609">
        <v>0</v>
      </c>
      <c r="AM43" s="612">
        <v>0</v>
      </c>
    </row>
    <row r="44" spans="1:39" ht="285.75" thickBot="1" x14ac:dyDescent="0.25">
      <c r="A44" s="219" t="s">
        <v>139</v>
      </c>
      <c r="B44" s="220" t="s">
        <v>145</v>
      </c>
      <c r="C44" s="221" t="s">
        <v>141</v>
      </c>
      <c r="D44" s="222" t="s">
        <v>134</v>
      </c>
      <c r="E44" s="223" t="s">
        <v>123</v>
      </c>
      <c r="F44" s="224" t="s">
        <v>130</v>
      </c>
      <c r="G44" s="222" t="s">
        <v>132</v>
      </c>
      <c r="H44" s="225" t="s">
        <v>13</v>
      </c>
      <c r="I44" s="687" t="s">
        <v>115</v>
      </c>
      <c r="J44" s="688" t="s">
        <v>115</v>
      </c>
      <c r="K44" s="689" t="s">
        <v>28</v>
      </c>
      <c r="L44" s="690">
        <v>300</v>
      </c>
      <c r="M44" s="682">
        <v>70</v>
      </c>
      <c r="N44" s="681" t="s">
        <v>30</v>
      </c>
      <c r="O44" s="683">
        <f>Tabla1[[#This Row],[Avance Acumulado númerico o Porcentaje de la Actividad]]/Tabla1[[#This Row],[Meta 2020
(Actividad ó Meta anual)]]</f>
        <v>0.5714285714285714</v>
      </c>
      <c r="P44" s="691">
        <v>0.9</v>
      </c>
      <c r="Q44" s="681" t="s">
        <v>805</v>
      </c>
      <c r="R44" s="681"/>
      <c r="S44" s="681" t="s">
        <v>55</v>
      </c>
      <c r="T44" s="685" t="s">
        <v>147</v>
      </c>
      <c r="U44" s="602">
        <f>Tabla1[[#This Row],[Avance Mes Enero]]+Tabla1[[#This Row],[Avance Mes Febrero]]+AC44+AF44+AI44+AL44</f>
        <v>40</v>
      </c>
      <c r="V44" s="677" t="s">
        <v>806</v>
      </c>
      <c r="W44" s="678">
        <v>1</v>
      </c>
      <c r="X44" s="1"/>
      <c r="Y44" s="619" t="s">
        <v>807</v>
      </c>
      <c r="Z44" s="607">
        <v>5</v>
      </c>
      <c r="AA44" s="41" t="s">
        <v>808</v>
      </c>
      <c r="AB44" s="608" t="s">
        <v>809</v>
      </c>
      <c r="AC44" s="609">
        <v>21</v>
      </c>
      <c r="AD44" s="617" t="s">
        <v>810</v>
      </c>
      <c r="AE44" s="611" t="s">
        <v>809</v>
      </c>
      <c r="AF44" s="609">
        <v>3</v>
      </c>
      <c r="AG44" s="612" t="s">
        <v>811</v>
      </c>
      <c r="AH44" s="611" t="s">
        <v>812</v>
      </c>
      <c r="AI44" s="609">
        <v>6</v>
      </c>
      <c r="AJ44" s="612" t="s">
        <v>813</v>
      </c>
      <c r="AK44" s="611" t="s">
        <v>814</v>
      </c>
      <c r="AL44" s="609">
        <v>4</v>
      </c>
      <c r="AM44" s="612" t="s">
        <v>815</v>
      </c>
    </row>
    <row r="45" spans="1:39" ht="180" x14ac:dyDescent="0.2">
      <c r="A45" s="120" t="s">
        <v>139</v>
      </c>
      <c r="B45" s="121" t="s">
        <v>145</v>
      </c>
      <c r="C45" s="122" t="s">
        <v>141</v>
      </c>
      <c r="D45" s="123" t="s">
        <v>134</v>
      </c>
      <c r="E45" s="200" t="s">
        <v>123</v>
      </c>
      <c r="F45" s="125" t="s">
        <v>130</v>
      </c>
      <c r="G45" s="123" t="s">
        <v>132</v>
      </c>
      <c r="H45" s="201" t="s">
        <v>13</v>
      </c>
      <c r="I45" s="246" t="s">
        <v>115</v>
      </c>
      <c r="J45" s="247" t="s">
        <v>115</v>
      </c>
      <c r="K45" s="240" t="s">
        <v>31</v>
      </c>
      <c r="L45" s="240" t="s">
        <v>179</v>
      </c>
      <c r="M45" s="241">
        <v>2</v>
      </c>
      <c r="N45" s="240" t="s">
        <v>816</v>
      </c>
      <c r="O45" s="683">
        <f>Tabla1[[#This Row],[Avance Acumulado númerico o Porcentaje de la Actividad]]/Tabla1[[#This Row],[Meta 2020
(Actividad ó Meta anual)]]</f>
        <v>1.5</v>
      </c>
      <c r="P45" s="242">
        <v>0.05</v>
      </c>
      <c r="Q45" s="240" t="s">
        <v>817</v>
      </c>
      <c r="R45" s="262">
        <v>70838585</v>
      </c>
      <c r="S45" s="240" t="s">
        <v>55</v>
      </c>
      <c r="T45" s="670" t="s">
        <v>147</v>
      </c>
      <c r="U45" s="602">
        <f>Tabla1[[#This Row],[Avance Mes Enero]]+Tabla1[[#This Row],[Avance Mes Febrero]]+AC45+AL45</f>
        <v>3</v>
      </c>
      <c r="V45" s="671"/>
      <c r="W45" s="672"/>
      <c r="X45" s="673"/>
      <c r="Y45" s="606" t="s">
        <v>818</v>
      </c>
      <c r="Z45" s="607">
        <v>1</v>
      </c>
      <c r="AA45" s="41" t="s">
        <v>819</v>
      </c>
      <c r="AB45" s="608" t="s">
        <v>820</v>
      </c>
      <c r="AC45" s="609">
        <v>1</v>
      </c>
      <c r="AD45" s="611" t="s">
        <v>821</v>
      </c>
      <c r="AE45" s="611" t="s">
        <v>822</v>
      </c>
      <c r="AF45" s="609">
        <v>0</v>
      </c>
      <c r="AG45" s="612" t="s">
        <v>823</v>
      </c>
      <c r="AH45" s="611" t="s">
        <v>822</v>
      </c>
      <c r="AI45" s="609">
        <v>0</v>
      </c>
      <c r="AJ45" s="612" t="s">
        <v>563</v>
      </c>
      <c r="AK45" s="611" t="s">
        <v>824</v>
      </c>
      <c r="AL45" s="609">
        <v>1</v>
      </c>
      <c r="AM45" s="612" t="s">
        <v>824</v>
      </c>
    </row>
    <row r="46" spans="1:39" ht="180" x14ac:dyDescent="0.2">
      <c r="A46" s="141" t="s">
        <v>139</v>
      </c>
      <c r="B46" s="27" t="s">
        <v>145</v>
      </c>
      <c r="C46" s="39" t="s">
        <v>141</v>
      </c>
      <c r="D46" s="31" t="s">
        <v>134</v>
      </c>
      <c r="E46" s="24" t="s">
        <v>123</v>
      </c>
      <c r="F46" s="37" t="s">
        <v>130</v>
      </c>
      <c r="G46" s="31" t="s">
        <v>132</v>
      </c>
      <c r="H46" s="13" t="s">
        <v>13</v>
      </c>
      <c r="I46" s="28" t="s">
        <v>115</v>
      </c>
      <c r="J46" s="20" t="s">
        <v>115</v>
      </c>
      <c r="K46" s="1" t="s">
        <v>31</v>
      </c>
      <c r="L46" s="62">
        <v>3200</v>
      </c>
      <c r="M46" s="89">
        <v>800</v>
      </c>
      <c r="N46" s="1" t="s">
        <v>33</v>
      </c>
      <c r="O46" s="675">
        <f>Tabla1[[#This Row],[Avance Acumulado númerico o Porcentaje de la Actividad]]/Tabla1[[#This Row],[Meta 2020
(Actividad ó Meta anual)]]</f>
        <v>0.31624999999999998</v>
      </c>
      <c r="P46" s="100">
        <v>0.75</v>
      </c>
      <c r="Q46" s="1" t="s">
        <v>441</v>
      </c>
      <c r="R46" s="1"/>
      <c r="S46" s="1" t="s">
        <v>11</v>
      </c>
      <c r="T46" s="676" t="s">
        <v>147</v>
      </c>
      <c r="U46" s="602">
        <f>Tabla1[[#This Row],[Avance Mes Enero]]+Tabla1[[#This Row],[Avance Mes Febrero]]+AC46+AF46+AI46+AL46</f>
        <v>253</v>
      </c>
      <c r="V46" s="677" t="s">
        <v>825</v>
      </c>
      <c r="W46" s="678">
        <v>12</v>
      </c>
      <c r="X46" s="676"/>
      <c r="Y46" s="692" t="s">
        <v>826</v>
      </c>
      <c r="Z46" s="607">
        <v>65</v>
      </c>
      <c r="AA46" s="626" t="s">
        <v>827</v>
      </c>
      <c r="AB46" s="608" t="s">
        <v>826</v>
      </c>
      <c r="AC46" s="609">
        <v>51</v>
      </c>
      <c r="AD46" s="611" t="s">
        <v>828</v>
      </c>
      <c r="AE46" s="611" t="s">
        <v>826</v>
      </c>
      <c r="AF46" s="609">
        <v>29</v>
      </c>
      <c r="AG46" s="612" t="s">
        <v>829</v>
      </c>
      <c r="AH46" s="611" t="s">
        <v>826</v>
      </c>
      <c r="AI46" s="609">
        <v>47</v>
      </c>
      <c r="AJ46" s="612" t="s">
        <v>830</v>
      </c>
      <c r="AK46" s="611" t="s">
        <v>831</v>
      </c>
      <c r="AL46" s="609">
        <v>49</v>
      </c>
      <c r="AM46" s="612" t="s">
        <v>830</v>
      </c>
    </row>
    <row r="47" spans="1:39" ht="180" x14ac:dyDescent="0.2">
      <c r="A47" s="141" t="s">
        <v>139</v>
      </c>
      <c r="B47" s="27" t="s">
        <v>145</v>
      </c>
      <c r="C47" s="39" t="s">
        <v>141</v>
      </c>
      <c r="D47" s="31" t="s">
        <v>134</v>
      </c>
      <c r="E47" s="24" t="s">
        <v>123</v>
      </c>
      <c r="F47" s="37" t="s">
        <v>130</v>
      </c>
      <c r="G47" s="31" t="s">
        <v>132</v>
      </c>
      <c r="H47" s="13" t="s">
        <v>13</v>
      </c>
      <c r="I47" s="28" t="s">
        <v>115</v>
      </c>
      <c r="J47" s="20" t="s">
        <v>115</v>
      </c>
      <c r="K47" s="1" t="s">
        <v>31</v>
      </c>
      <c r="L47" s="1" t="s">
        <v>179</v>
      </c>
      <c r="M47" s="89">
        <v>11</v>
      </c>
      <c r="N47" s="1" t="s">
        <v>34</v>
      </c>
      <c r="O47" s="675">
        <f>Tabla1[[#This Row],[Avance Acumulado númerico o Porcentaje de la Actividad]]/Tabla1[[#This Row],[Meta 2020
(Actividad ó Meta anual)]]</f>
        <v>0.45454545454545453</v>
      </c>
      <c r="P47" s="61">
        <v>0.1</v>
      </c>
      <c r="Q47" s="1" t="s">
        <v>347</v>
      </c>
      <c r="R47" s="1"/>
      <c r="S47" s="1" t="s">
        <v>55</v>
      </c>
      <c r="T47" s="676" t="s">
        <v>147</v>
      </c>
      <c r="U47" s="602">
        <f>Tabla1[[#This Row],[Avance Mes Enero]]+Tabla1[[#This Row],[Avance Mes Febrero]]+AC47+AF47+AI47+AL47</f>
        <v>5</v>
      </c>
      <c r="V47" s="677"/>
      <c r="W47" s="678"/>
      <c r="X47" s="676"/>
      <c r="Y47" s="606" t="s">
        <v>832</v>
      </c>
      <c r="Z47" s="607">
        <v>1</v>
      </c>
      <c r="AA47" s="626" t="s">
        <v>833</v>
      </c>
      <c r="AB47" s="608" t="s">
        <v>834</v>
      </c>
      <c r="AC47" s="609">
        <v>1</v>
      </c>
      <c r="AD47" s="609"/>
      <c r="AE47" s="611" t="s">
        <v>835</v>
      </c>
      <c r="AF47" s="609">
        <v>1</v>
      </c>
      <c r="AG47" s="612" t="s">
        <v>836</v>
      </c>
      <c r="AH47" s="611" t="s">
        <v>837</v>
      </c>
      <c r="AI47" s="609">
        <v>1</v>
      </c>
      <c r="AJ47" s="612" t="s">
        <v>838</v>
      </c>
      <c r="AK47" s="611" t="s">
        <v>839</v>
      </c>
      <c r="AL47" s="609">
        <v>1</v>
      </c>
      <c r="AM47" s="612" t="s">
        <v>838</v>
      </c>
    </row>
    <row r="48" spans="1:39" ht="180.75" thickBot="1" x14ac:dyDescent="0.25">
      <c r="A48" s="143" t="s">
        <v>139</v>
      </c>
      <c r="B48" s="144" t="s">
        <v>145</v>
      </c>
      <c r="C48" s="145" t="s">
        <v>141</v>
      </c>
      <c r="D48" s="146" t="s">
        <v>134</v>
      </c>
      <c r="E48" s="203" t="s">
        <v>123</v>
      </c>
      <c r="F48" s="148" t="s">
        <v>130</v>
      </c>
      <c r="G48" s="146" t="s">
        <v>132</v>
      </c>
      <c r="H48" s="204" t="s">
        <v>13</v>
      </c>
      <c r="I48" s="249" t="s">
        <v>115</v>
      </c>
      <c r="J48" s="250" t="s">
        <v>115</v>
      </c>
      <c r="K48" s="153" t="s">
        <v>31</v>
      </c>
      <c r="L48" s="153" t="s">
        <v>179</v>
      </c>
      <c r="M48" s="244">
        <v>2</v>
      </c>
      <c r="N48" s="153" t="s">
        <v>182</v>
      </c>
      <c r="O48" s="693">
        <f>Tabla1[[#This Row],[Avance Acumulado númerico o Porcentaje de la Actividad]]/Tabla1[[#This Row],[Meta 2020
(Actividad ó Meta anual)]]</f>
        <v>0.5</v>
      </c>
      <c r="P48" s="245">
        <v>0.1</v>
      </c>
      <c r="Q48" s="681" t="s">
        <v>348</v>
      </c>
      <c r="R48" s="153"/>
      <c r="S48" s="153" t="s">
        <v>55</v>
      </c>
      <c r="T48" s="685" t="s">
        <v>157</v>
      </c>
      <c r="U48" s="694">
        <f>Tabla1[[#This Row],[Avance Mes Enero]]+Tabla1[[#This Row],[Avance Mes Febrero]]+AC48</f>
        <v>1</v>
      </c>
      <c r="V48" s="695"/>
      <c r="W48" s="696"/>
      <c r="X48" s="685"/>
      <c r="Y48" s="697" t="s">
        <v>840</v>
      </c>
      <c r="Z48" s="607">
        <v>0</v>
      </c>
      <c r="AA48" s="626" t="s">
        <v>841</v>
      </c>
      <c r="AB48" s="608" t="s">
        <v>842</v>
      </c>
      <c r="AC48" s="609">
        <v>1</v>
      </c>
      <c r="AD48" s="609"/>
      <c r="AE48" s="611" t="s">
        <v>843</v>
      </c>
      <c r="AF48" s="609">
        <v>0</v>
      </c>
      <c r="AG48" s="612" t="s">
        <v>823</v>
      </c>
      <c r="AH48" s="611" t="s">
        <v>844</v>
      </c>
      <c r="AI48" s="609">
        <v>0</v>
      </c>
      <c r="AJ48" s="612" t="s">
        <v>563</v>
      </c>
      <c r="AK48" s="611" t="s">
        <v>845</v>
      </c>
      <c r="AL48" s="609">
        <v>0</v>
      </c>
      <c r="AM48" s="612" t="s">
        <v>563</v>
      </c>
    </row>
    <row r="49" spans="1:39" ht="112.5" customHeight="1" thickBot="1" x14ac:dyDescent="0.25">
      <c r="A49" s="698" t="s">
        <v>139</v>
      </c>
      <c r="B49" s="699" t="s">
        <v>145</v>
      </c>
      <c r="C49" s="700" t="s">
        <v>141</v>
      </c>
      <c r="D49" s="701" t="s">
        <v>134</v>
      </c>
      <c r="E49" s="702" t="s">
        <v>123</v>
      </c>
      <c r="F49" s="703" t="s">
        <v>130</v>
      </c>
      <c r="G49" s="701" t="s">
        <v>132</v>
      </c>
      <c r="H49" s="704" t="s">
        <v>13</v>
      </c>
      <c r="I49" s="705" t="s">
        <v>116</v>
      </c>
      <c r="J49" s="706" t="s">
        <v>116</v>
      </c>
      <c r="K49" s="707" t="s">
        <v>35</v>
      </c>
      <c r="L49" s="708">
        <v>4000</v>
      </c>
      <c r="M49" s="709">
        <v>1000</v>
      </c>
      <c r="N49" s="710" t="s">
        <v>183</v>
      </c>
      <c r="O49" s="711">
        <f>Tabla1[[#This Row],[Avance Acumulado númerico o Porcentaje de la Actividad]]/Tabla1[[#This Row],[Meta 2020
(Actividad ó Meta anual)]]</f>
        <v>0.25600000000000001</v>
      </c>
      <c r="P49" s="712" t="s">
        <v>175</v>
      </c>
      <c r="Q49" s="27" t="s">
        <v>350</v>
      </c>
      <c r="R49" s="713">
        <v>180000000</v>
      </c>
      <c r="S49" s="699" t="s">
        <v>154</v>
      </c>
      <c r="T49" s="27" t="s">
        <v>155</v>
      </c>
      <c r="U49" s="714">
        <f>Tabla1[[#This Row],[Avance Mes Enero]]+Tabla1[[#This Row],[Avance Mes Febrero]]+AC49+AF49+AL49</f>
        <v>256</v>
      </c>
      <c r="V49" s="619" t="s">
        <v>846</v>
      </c>
      <c r="W49" s="715">
        <v>73</v>
      </c>
      <c r="X49" s="27"/>
      <c r="Y49" s="619" t="s">
        <v>847</v>
      </c>
      <c r="Z49" s="607">
        <v>77</v>
      </c>
      <c r="AA49" s="619" t="s">
        <v>848</v>
      </c>
      <c r="AB49" s="611" t="s">
        <v>849</v>
      </c>
      <c r="AC49" s="609">
        <v>76</v>
      </c>
      <c r="AD49" s="611" t="s">
        <v>850</v>
      </c>
      <c r="AE49" s="611" t="s">
        <v>851</v>
      </c>
      <c r="AF49" s="609">
        <v>11</v>
      </c>
      <c r="AG49" s="617" t="s">
        <v>852</v>
      </c>
      <c r="AH49" s="611" t="s">
        <v>853</v>
      </c>
      <c r="AI49" s="609">
        <v>0</v>
      </c>
      <c r="AJ49" s="617"/>
      <c r="AK49" s="611" t="s">
        <v>854</v>
      </c>
      <c r="AL49" s="609">
        <v>19</v>
      </c>
      <c r="AM49" s="617" t="s">
        <v>855</v>
      </c>
    </row>
    <row r="50" spans="1:39" ht="111" customHeight="1" x14ac:dyDescent="0.2">
      <c r="A50" s="371" t="s">
        <v>139</v>
      </c>
      <c r="B50" s="108" t="s">
        <v>145</v>
      </c>
      <c r="C50" s="109" t="s">
        <v>141</v>
      </c>
      <c r="D50" s="110" t="s">
        <v>134</v>
      </c>
      <c r="E50" s="184" t="s">
        <v>123</v>
      </c>
      <c r="F50" s="112" t="s">
        <v>130</v>
      </c>
      <c r="G50" s="110" t="s">
        <v>132</v>
      </c>
      <c r="H50" s="185" t="s">
        <v>13</v>
      </c>
      <c r="I50" s="107" t="s">
        <v>116</v>
      </c>
      <c r="J50" s="252" t="s">
        <v>116</v>
      </c>
      <c r="K50" s="216" t="s">
        <v>37</v>
      </c>
      <c r="L50" s="78" t="s">
        <v>179</v>
      </c>
      <c r="M50" s="349">
        <v>1</v>
      </c>
      <c r="N50" s="113" t="s">
        <v>351</v>
      </c>
      <c r="O50" s="623">
        <f>Tabla1[[#This Row],[Avance Acumulado númerico o Porcentaje de la Actividad]]/Tabla1[[#This Row],[Meta 2020
(Actividad ó Meta anual)]]</f>
        <v>1</v>
      </c>
      <c r="P50" s="114">
        <v>0.1</v>
      </c>
      <c r="Q50" s="108" t="s">
        <v>359</v>
      </c>
      <c r="R50" s="187">
        <v>671016884</v>
      </c>
      <c r="S50" s="117" t="s">
        <v>11</v>
      </c>
      <c r="T50" s="605" t="s">
        <v>11</v>
      </c>
      <c r="U50" s="602">
        <f>Tabla1[[#This Row],[Avance Mes Enero]]+Tabla1[[#This Row],[Avance Mes Febrero]]</f>
        <v>1</v>
      </c>
      <c r="V50" s="603"/>
      <c r="W50" s="625"/>
      <c r="X50" s="605"/>
      <c r="Y50" s="606" t="s">
        <v>856</v>
      </c>
      <c r="Z50" s="607">
        <v>1</v>
      </c>
      <c r="AA50" s="626" t="s">
        <v>857</v>
      </c>
      <c r="AB50" s="608" t="s">
        <v>708</v>
      </c>
      <c r="AC50" s="609"/>
      <c r="AD50" s="608" t="s">
        <v>708</v>
      </c>
      <c r="AE50" s="608" t="s">
        <v>708</v>
      </c>
      <c r="AF50" s="609">
        <v>0</v>
      </c>
      <c r="AG50" s="612"/>
      <c r="AH50" s="608" t="s">
        <v>708</v>
      </c>
      <c r="AI50" s="609">
        <v>0</v>
      </c>
      <c r="AJ50" s="612" t="s">
        <v>563</v>
      </c>
      <c r="AK50" s="608" t="s">
        <v>708</v>
      </c>
      <c r="AL50" s="609">
        <v>0</v>
      </c>
      <c r="AM50" s="612" t="s">
        <v>563</v>
      </c>
    </row>
    <row r="51" spans="1:39" ht="120"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352</v>
      </c>
      <c r="O51" s="623">
        <f>Tabla1[[#This Row],[Avance Acumulado númerico o Porcentaje de la Actividad]]/Tabla1[[#This Row],[Meta 2020
(Actividad ó Meta anual)]]</f>
        <v>1</v>
      </c>
      <c r="P51" s="51">
        <v>0.05</v>
      </c>
      <c r="Q51" s="27" t="s">
        <v>357</v>
      </c>
      <c r="R51" s="46"/>
      <c r="S51" s="117" t="s">
        <v>11</v>
      </c>
      <c r="T51" s="605" t="s">
        <v>11</v>
      </c>
      <c r="U51" s="602">
        <f>Tabla1[[#This Row],[Avance Mes Enero]]+Tabla1[[#This Row],[Avance Mes Febrero]]</f>
        <v>1</v>
      </c>
      <c r="V51" s="603"/>
      <c r="W51" s="625"/>
      <c r="X51" s="605"/>
      <c r="Y51" s="619" t="s">
        <v>858</v>
      </c>
      <c r="Z51" s="607">
        <v>1</v>
      </c>
      <c r="AA51" s="606" t="s">
        <v>859</v>
      </c>
      <c r="AB51" s="608" t="s">
        <v>708</v>
      </c>
      <c r="AC51" s="609"/>
      <c r="AD51" s="608" t="s">
        <v>708</v>
      </c>
      <c r="AE51" s="608" t="s">
        <v>708</v>
      </c>
      <c r="AF51" s="609">
        <v>0</v>
      </c>
      <c r="AG51" s="612"/>
      <c r="AH51" s="608" t="s">
        <v>708</v>
      </c>
      <c r="AI51" s="609">
        <v>0</v>
      </c>
      <c r="AJ51" s="612" t="s">
        <v>563</v>
      </c>
      <c r="AK51" s="608" t="s">
        <v>708</v>
      </c>
      <c r="AL51" s="609">
        <v>0</v>
      </c>
      <c r="AM51" s="612" t="s">
        <v>563</v>
      </c>
    </row>
    <row r="52" spans="1:39" ht="130.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3" t="s">
        <v>179</v>
      </c>
      <c r="M52" s="55">
        <v>1</v>
      </c>
      <c r="N52" s="8" t="s">
        <v>353</v>
      </c>
      <c r="O52" s="623">
        <f>Tabla1[[#This Row],[Avance Acumulado númerico o Porcentaje de la Actividad]]/Tabla1[[#This Row],[Meta 2020
(Actividad ó Meta anual)]]</f>
        <v>1</v>
      </c>
      <c r="P52" s="51">
        <v>0.05</v>
      </c>
      <c r="Q52" s="27" t="s">
        <v>358</v>
      </c>
      <c r="R52" s="46"/>
      <c r="S52" s="117" t="s">
        <v>11</v>
      </c>
      <c r="T52" s="605" t="s">
        <v>11</v>
      </c>
      <c r="U52" s="602">
        <f>Tabla1[[#This Row],[Avance Mes Enero]]+Tabla1[[#This Row],[Avance Mes Febrero]]+AC52</f>
        <v>1</v>
      </c>
      <c r="V52" s="603"/>
      <c r="W52" s="625"/>
      <c r="X52" s="605"/>
      <c r="Y52" s="619" t="s">
        <v>860</v>
      </c>
      <c r="Z52" s="607">
        <v>0</v>
      </c>
      <c r="AA52" s="626"/>
      <c r="AB52" s="716" t="s">
        <v>861</v>
      </c>
      <c r="AC52" s="717">
        <v>1</v>
      </c>
      <c r="AD52" s="718" t="s">
        <v>862</v>
      </c>
      <c r="AE52" s="608" t="s">
        <v>863</v>
      </c>
      <c r="AF52" s="609">
        <v>0</v>
      </c>
      <c r="AG52" s="612"/>
      <c r="AH52" s="608" t="s">
        <v>863</v>
      </c>
      <c r="AI52" s="609">
        <v>0</v>
      </c>
      <c r="AJ52" s="612" t="s">
        <v>563</v>
      </c>
      <c r="AK52" s="608" t="s">
        <v>863</v>
      </c>
      <c r="AL52" s="609">
        <v>0</v>
      </c>
      <c r="AM52" s="612" t="s">
        <v>563</v>
      </c>
    </row>
    <row r="53" spans="1:39" ht="151.5" customHeight="1" x14ac:dyDescent="0.2">
      <c r="A53" s="141" t="s">
        <v>139</v>
      </c>
      <c r="B53" s="27" t="s">
        <v>145</v>
      </c>
      <c r="C53" s="39" t="s">
        <v>141</v>
      </c>
      <c r="D53" s="31" t="s">
        <v>134</v>
      </c>
      <c r="E53" s="24" t="s">
        <v>123</v>
      </c>
      <c r="F53" s="37" t="s">
        <v>130</v>
      </c>
      <c r="G53" s="31" t="s">
        <v>132</v>
      </c>
      <c r="H53" s="13" t="s">
        <v>13</v>
      </c>
      <c r="I53" s="29" t="s">
        <v>116</v>
      </c>
      <c r="J53" s="252" t="s">
        <v>116</v>
      </c>
      <c r="K53" s="1" t="s">
        <v>37</v>
      </c>
      <c r="L53" s="719">
        <v>762000</v>
      </c>
      <c r="M53" s="720">
        <v>100000</v>
      </c>
      <c r="N53" s="8" t="s">
        <v>354</v>
      </c>
      <c r="O53" s="627">
        <f>Tabla1[[#This Row],[Avance Acumulado númerico o Porcentaje de la Actividad]]/Tabla1[[#This Row],[Meta 2020
(Actividad ó Meta anual)]]</f>
        <v>0.24833</v>
      </c>
      <c r="P53" s="70">
        <v>0.7</v>
      </c>
      <c r="Q53" s="220" t="s">
        <v>360</v>
      </c>
      <c r="R53" s="46"/>
      <c r="S53" s="5" t="s">
        <v>55</v>
      </c>
      <c r="T53" s="613" t="s">
        <v>147</v>
      </c>
      <c r="U53" s="721">
        <f>Tabla1[[#This Row],[Avance Mes Enero]]+Tabla1[[#This Row],[Avance Mes Febrero]]+AC53+AF53+AL53</f>
        <v>24833</v>
      </c>
      <c r="V53" s="614" t="s">
        <v>864</v>
      </c>
      <c r="W53" s="615">
        <v>7558</v>
      </c>
      <c r="X53" s="613"/>
      <c r="Y53" s="606" t="s">
        <v>865</v>
      </c>
      <c r="Z53" s="607">
        <v>12357</v>
      </c>
      <c r="AA53" s="626" t="s">
        <v>866</v>
      </c>
      <c r="AB53" s="608" t="s">
        <v>867</v>
      </c>
      <c r="AC53" s="609">
        <v>4696</v>
      </c>
      <c r="AD53" s="611" t="s">
        <v>866</v>
      </c>
      <c r="AE53" s="611" t="s">
        <v>868</v>
      </c>
      <c r="AF53" s="609">
        <v>5</v>
      </c>
      <c r="AG53" s="612" t="s">
        <v>869</v>
      </c>
      <c r="AH53" s="611" t="s">
        <v>870</v>
      </c>
      <c r="AI53" s="609">
        <v>0</v>
      </c>
      <c r="AJ53" s="612"/>
      <c r="AK53" s="611" t="s">
        <v>871</v>
      </c>
      <c r="AL53" s="609">
        <v>217</v>
      </c>
      <c r="AM53" s="612" t="s">
        <v>866</v>
      </c>
    </row>
    <row r="54" spans="1:39" ht="180" x14ac:dyDescent="0.2">
      <c r="A54" s="141" t="s">
        <v>139</v>
      </c>
      <c r="B54" s="27" t="s">
        <v>145</v>
      </c>
      <c r="C54" s="39" t="s">
        <v>141</v>
      </c>
      <c r="D54" s="31" t="s">
        <v>134</v>
      </c>
      <c r="E54" s="24" t="s">
        <v>123</v>
      </c>
      <c r="F54" s="37" t="s">
        <v>130</v>
      </c>
      <c r="G54" s="31" t="s">
        <v>132</v>
      </c>
      <c r="H54" s="13" t="s">
        <v>13</v>
      </c>
      <c r="I54" s="29" t="s">
        <v>116</v>
      </c>
      <c r="J54" s="252" t="s">
        <v>116</v>
      </c>
      <c r="K54" s="1" t="s">
        <v>37</v>
      </c>
      <c r="L54" s="78" t="s">
        <v>179</v>
      </c>
      <c r="M54" s="114">
        <v>1</v>
      </c>
      <c r="N54" s="8" t="s">
        <v>355</v>
      </c>
      <c r="O54" s="627">
        <f>Tabla1[[#This Row],[Avance Acumulado númerico o Porcentaje de la Actividad]]/Tabla1[[#This Row],[Meta 2020
(Actividad ó Meta anual)]]</f>
        <v>0.63039999999999996</v>
      </c>
      <c r="P54" s="51">
        <v>0.05</v>
      </c>
      <c r="Q54" s="27" t="s">
        <v>368</v>
      </c>
      <c r="R54" s="46"/>
      <c r="S54" s="5" t="s">
        <v>55</v>
      </c>
      <c r="T54" s="613" t="s">
        <v>147</v>
      </c>
      <c r="U54" s="722">
        <f>AL54</f>
        <v>0.63039999999999996</v>
      </c>
      <c r="V54" s="614"/>
      <c r="W54" s="615"/>
      <c r="X54" s="613"/>
      <c r="Y54" s="606"/>
      <c r="Z54" s="723">
        <v>0.46</v>
      </c>
      <c r="AA54" s="626" t="s">
        <v>872</v>
      </c>
      <c r="AB54" s="608" t="s">
        <v>873</v>
      </c>
      <c r="AC54" s="724">
        <v>0.27</v>
      </c>
      <c r="AD54" s="611" t="s">
        <v>874</v>
      </c>
      <c r="AE54" s="611" t="s">
        <v>875</v>
      </c>
      <c r="AF54" s="724">
        <v>0.52149999999999996</v>
      </c>
      <c r="AG54" s="617" t="s">
        <v>876</v>
      </c>
      <c r="AH54" s="611" t="s">
        <v>877</v>
      </c>
      <c r="AI54" s="724">
        <v>0.58040000000000003</v>
      </c>
      <c r="AJ54" s="617" t="s">
        <v>874</v>
      </c>
      <c r="AK54" s="608" t="s">
        <v>878</v>
      </c>
      <c r="AL54" s="724">
        <v>0.63039999999999996</v>
      </c>
      <c r="AM54" s="617" t="s">
        <v>879</v>
      </c>
    </row>
    <row r="55" spans="1:39" ht="180.75" thickBot="1" x14ac:dyDescent="0.25">
      <c r="A55" s="143" t="s">
        <v>139</v>
      </c>
      <c r="B55" s="144" t="s">
        <v>145</v>
      </c>
      <c r="C55" s="145" t="s">
        <v>141</v>
      </c>
      <c r="D55" s="146" t="s">
        <v>134</v>
      </c>
      <c r="E55" s="203" t="s">
        <v>123</v>
      </c>
      <c r="F55" s="148" t="s">
        <v>130</v>
      </c>
      <c r="G55" s="146" t="s">
        <v>132</v>
      </c>
      <c r="H55" s="204" t="s">
        <v>13</v>
      </c>
      <c r="I55" s="255" t="s">
        <v>116</v>
      </c>
      <c r="J55" s="252" t="s">
        <v>116</v>
      </c>
      <c r="K55" s="153" t="s">
        <v>37</v>
      </c>
      <c r="L55" s="43" t="s">
        <v>179</v>
      </c>
      <c r="M55" s="51">
        <v>1</v>
      </c>
      <c r="N55" s="156" t="s">
        <v>356</v>
      </c>
      <c r="O55" s="627">
        <f>Tabla1[[#This Row],[Avance Acumulado númerico o Porcentaje de la Actividad]]/Tabla1[[#This Row],[Meta 2020
(Actividad ó Meta anual)]]</f>
        <v>0.25</v>
      </c>
      <c r="P55" s="51">
        <v>0.05</v>
      </c>
      <c r="Q55" s="144" t="s">
        <v>369</v>
      </c>
      <c r="R55" s="159"/>
      <c r="S55" s="5" t="s">
        <v>55</v>
      </c>
      <c r="T55" s="613" t="s">
        <v>147</v>
      </c>
      <c r="U55" s="725">
        <f>AL55</f>
        <v>0.25</v>
      </c>
      <c r="V55" s="614"/>
      <c r="W55" s="615"/>
      <c r="X55" s="613"/>
      <c r="Y55" s="606"/>
      <c r="Z55" s="607">
        <v>0</v>
      </c>
      <c r="AA55" s="626"/>
      <c r="AB55" s="608" t="s">
        <v>880</v>
      </c>
      <c r="AC55" s="609">
        <v>0</v>
      </c>
      <c r="AD55" s="611" t="s">
        <v>881</v>
      </c>
      <c r="AE55" s="611" t="s">
        <v>882</v>
      </c>
      <c r="AF55" s="609">
        <v>0</v>
      </c>
      <c r="AG55" s="612"/>
      <c r="AH55" s="611" t="s">
        <v>883</v>
      </c>
      <c r="AI55" s="609">
        <v>0</v>
      </c>
      <c r="AJ55" s="612" t="s">
        <v>881</v>
      </c>
      <c r="AK55" s="608" t="s">
        <v>884</v>
      </c>
      <c r="AL55" s="652">
        <v>0.25</v>
      </c>
      <c r="AM55" s="612" t="s">
        <v>885</v>
      </c>
    </row>
    <row r="56" spans="1:39" ht="180" x14ac:dyDescent="0.2">
      <c r="A56" s="120" t="s">
        <v>139</v>
      </c>
      <c r="B56" s="121" t="s">
        <v>145</v>
      </c>
      <c r="C56" s="122" t="s">
        <v>141</v>
      </c>
      <c r="D56" s="123" t="s">
        <v>134</v>
      </c>
      <c r="E56" s="124" t="s">
        <v>135</v>
      </c>
      <c r="F56" s="125" t="s">
        <v>130</v>
      </c>
      <c r="G56" s="257" t="s">
        <v>124</v>
      </c>
      <c r="H56" s="127" t="s">
        <v>39</v>
      </c>
      <c r="I56" s="128" t="s">
        <v>112</v>
      </c>
      <c r="J56" s="137" t="s">
        <v>168</v>
      </c>
      <c r="K56" s="259" t="s">
        <v>40</v>
      </c>
      <c r="L56" s="261">
        <v>4</v>
      </c>
      <c r="M56" s="241" t="s">
        <v>42</v>
      </c>
      <c r="N56" s="240" t="s">
        <v>178</v>
      </c>
      <c r="O56" s="669">
        <f>Tabla1[[#This Row],[Avance Acumulado númerico o Porcentaje de la Actividad]]/Tabla1[[#This Row],[Meta 2020
(Actividad ó Meta anual)]]</f>
        <v>0</v>
      </c>
      <c r="P56" s="382">
        <v>0.8</v>
      </c>
      <c r="Q56" s="240" t="s">
        <v>370</v>
      </c>
      <c r="R56" s="262">
        <v>39916952</v>
      </c>
      <c r="S56" s="240" t="s">
        <v>148</v>
      </c>
      <c r="T56" s="670" t="s">
        <v>78</v>
      </c>
      <c r="U56" s="602">
        <f>Tabla1[[#This Row],[Avance Mes Enero]]+Tabla1[[#This Row],[Avance Mes Febrero]]</f>
        <v>0</v>
      </c>
      <c r="V56" s="671" t="s">
        <v>886</v>
      </c>
      <c r="W56" s="672">
        <v>0</v>
      </c>
      <c r="X56" s="673"/>
      <c r="Y56" s="606" t="s">
        <v>887</v>
      </c>
      <c r="Z56" s="607"/>
      <c r="AA56" s="626"/>
      <c r="AB56" s="608" t="s">
        <v>888</v>
      </c>
      <c r="AC56" s="609">
        <v>0</v>
      </c>
      <c r="AD56" s="609"/>
      <c r="AE56" s="611" t="s">
        <v>889</v>
      </c>
      <c r="AF56" s="609">
        <v>0</v>
      </c>
      <c r="AG56" s="612" t="s">
        <v>890</v>
      </c>
      <c r="AH56" s="611" t="s">
        <v>891</v>
      </c>
      <c r="AI56" s="609">
        <v>0</v>
      </c>
      <c r="AJ56" s="612" t="s">
        <v>892</v>
      </c>
      <c r="AK56" s="611" t="s">
        <v>657</v>
      </c>
      <c r="AL56" s="609">
        <v>0</v>
      </c>
      <c r="AM56" s="612"/>
    </row>
    <row r="57" spans="1:39" ht="180" x14ac:dyDescent="0.2">
      <c r="A57" s="141" t="s">
        <v>139</v>
      </c>
      <c r="B57" s="27" t="s">
        <v>145</v>
      </c>
      <c r="C57" s="39" t="s">
        <v>141</v>
      </c>
      <c r="D57" s="31" t="s">
        <v>134</v>
      </c>
      <c r="E57" s="32" t="s">
        <v>135</v>
      </c>
      <c r="F57" s="37" t="s">
        <v>130</v>
      </c>
      <c r="G57" s="48" t="s">
        <v>124</v>
      </c>
      <c r="H57" s="11" t="s">
        <v>39</v>
      </c>
      <c r="I57" s="26" t="s">
        <v>112</v>
      </c>
      <c r="J57" s="5" t="s">
        <v>117</v>
      </c>
      <c r="K57" s="9" t="s">
        <v>40</v>
      </c>
      <c r="L57" s="1" t="s">
        <v>179</v>
      </c>
      <c r="M57" s="90">
        <v>1</v>
      </c>
      <c r="N57" s="1" t="s">
        <v>43</v>
      </c>
      <c r="O57" s="675">
        <f>Tabla1[[#This Row],[Avance Acumulado númerico o Porcentaje de la Actividad]]/Tabla1[[#This Row],[Meta 2020
(Actividad ó Meta anual)]]</f>
        <v>0</v>
      </c>
      <c r="P57" s="64">
        <v>0.1</v>
      </c>
      <c r="Q57" s="1" t="s">
        <v>371</v>
      </c>
      <c r="R57" s="1"/>
      <c r="S57" s="1" t="s">
        <v>78</v>
      </c>
      <c r="T57" s="676" t="s">
        <v>78</v>
      </c>
      <c r="U57" s="602">
        <f>Tabla1[[#This Row],[Avance Mes Enero]]+Tabla1[[#This Row],[Avance Mes Febrero]]</f>
        <v>0</v>
      </c>
      <c r="V57" s="677"/>
      <c r="W57" s="678"/>
      <c r="X57" s="676"/>
      <c r="Y57" s="606"/>
      <c r="Z57" s="607"/>
      <c r="AA57" s="626"/>
      <c r="AB57" s="608" t="s">
        <v>657</v>
      </c>
      <c r="AC57" s="609">
        <v>0</v>
      </c>
      <c r="AD57" s="609"/>
      <c r="AE57" s="611" t="s">
        <v>673</v>
      </c>
      <c r="AF57" s="609">
        <v>0</v>
      </c>
      <c r="AG57" s="612" t="s">
        <v>693</v>
      </c>
      <c r="AH57" s="611" t="s">
        <v>657</v>
      </c>
      <c r="AI57" s="609">
        <v>0</v>
      </c>
      <c r="AJ57" s="612"/>
      <c r="AK57" s="611" t="s">
        <v>657</v>
      </c>
      <c r="AL57" s="609">
        <v>0</v>
      </c>
      <c r="AM57" s="612"/>
    </row>
    <row r="58" spans="1:39" ht="180.75" thickBot="1" x14ac:dyDescent="0.25">
      <c r="A58" s="143" t="s">
        <v>139</v>
      </c>
      <c r="B58" s="144" t="s">
        <v>145</v>
      </c>
      <c r="C58" s="145" t="s">
        <v>141</v>
      </c>
      <c r="D58" s="146" t="s">
        <v>134</v>
      </c>
      <c r="E58" s="147" t="s">
        <v>135</v>
      </c>
      <c r="F58" s="148" t="s">
        <v>130</v>
      </c>
      <c r="G58" s="263" t="s">
        <v>124</v>
      </c>
      <c r="H58" s="150" t="s">
        <v>39</v>
      </c>
      <c r="I58" s="151" t="s">
        <v>112</v>
      </c>
      <c r="J58" s="160" t="s">
        <v>117</v>
      </c>
      <c r="K58" s="265" t="s">
        <v>40</v>
      </c>
      <c r="L58" s="153" t="s">
        <v>179</v>
      </c>
      <c r="M58" s="266">
        <v>2</v>
      </c>
      <c r="N58" s="153" t="s">
        <v>893</v>
      </c>
      <c r="O58" s="683">
        <f>Tabla1[[#This Row],[Avance Acumulado númerico o Porcentaje de la Actividad]]/Tabla1[[#This Row],[Meta 2020
(Actividad ó Meta anual)]]</f>
        <v>0</v>
      </c>
      <c r="P58" s="157">
        <v>0.1</v>
      </c>
      <c r="Q58" s="153" t="s">
        <v>372</v>
      </c>
      <c r="R58" s="153"/>
      <c r="S58" s="153" t="s">
        <v>156</v>
      </c>
      <c r="T58" s="726" t="s">
        <v>78</v>
      </c>
      <c r="U58" s="602">
        <f>Tabla1[[#This Row],[Avance Mes Enero]]+Tabla1[[#This Row],[Avance Mes Febrero]]</f>
        <v>0</v>
      </c>
      <c r="V58" s="727"/>
      <c r="W58" s="89"/>
      <c r="X58" s="1"/>
      <c r="Y58" s="606" t="s">
        <v>894</v>
      </c>
      <c r="Z58" s="607"/>
      <c r="AA58" s="619" t="s">
        <v>895</v>
      </c>
      <c r="AB58" s="608" t="s">
        <v>896</v>
      </c>
      <c r="AC58" s="609">
        <v>0</v>
      </c>
      <c r="AD58" s="33" t="s">
        <v>897</v>
      </c>
      <c r="AE58" s="611" t="s">
        <v>898</v>
      </c>
      <c r="AF58" s="609">
        <v>0</v>
      </c>
      <c r="AG58" s="612" t="s">
        <v>899</v>
      </c>
      <c r="AH58" s="728" t="s">
        <v>900</v>
      </c>
      <c r="AI58" s="729">
        <v>0</v>
      </c>
      <c r="AJ58" s="730" t="s">
        <v>901</v>
      </c>
      <c r="AK58" s="611" t="s">
        <v>902</v>
      </c>
      <c r="AL58" s="609">
        <v>0</v>
      </c>
      <c r="AM58" s="617" t="s">
        <v>903</v>
      </c>
    </row>
    <row r="59" spans="1:39" ht="180.75" thickBot="1" x14ac:dyDescent="0.25">
      <c r="A59" s="267" t="s">
        <v>139</v>
      </c>
      <c r="B59" s="268" t="s">
        <v>145</v>
      </c>
      <c r="C59" s="269" t="s">
        <v>141</v>
      </c>
      <c r="D59" s="270" t="s">
        <v>134</v>
      </c>
      <c r="E59" s="271" t="s">
        <v>135</v>
      </c>
      <c r="F59" s="272" t="s">
        <v>130</v>
      </c>
      <c r="G59" s="273" t="s">
        <v>124</v>
      </c>
      <c r="H59" s="274" t="s">
        <v>39</v>
      </c>
      <c r="I59" s="275" t="s">
        <v>112</v>
      </c>
      <c r="J59" s="276" t="s">
        <v>117</v>
      </c>
      <c r="K59" s="278" t="s">
        <v>45</v>
      </c>
      <c r="L59" s="731">
        <v>8</v>
      </c>
      <c r="M59" s="732">
        <v>4</v>
      </c>
      <c r="N59" s="279" t="s">
        <v>904</v>
      </c>
      <c r="O59" s="683">
        <f>Tabla1[[#This Row],[Avance Acumulado númerico o Porcentaje de la Actividad]]/Tabla1[[#This Row],[Meta 2020
(Actividad ó Meta anual)]]</f>
        <v>0.25</v>
      </c>
      <c r="P59" s="386">
        <v>1</v>
      </c>
      <c r="Q59" s="279" t="s">
        <v>374</v>
      </c>
      <c r="R59" s="733">
        <v>34433278</v>
      </c>
      <c r="S59" s="279" t="s">
        <v>148</v>
      </c>
      <c r="T59" s="734" t="s">
        <v>78</v>
      </c>
      <c r="U59" s="602">
        <f>Tabla1[[#This Row],[Avance Mes Enero]]+Tabla1[[#This Row],[Avance Mes Febrero]]+AC59+AF59+AI59+AL59</f>
        <v>1</v>
      </c>
      <c r="V59" s="727" t="s">
        <v>905</v>
      </c>
      <c r="W59" s="89">
        <v>0</v>
      </c>
      <c r="X59" s="1"/>
      <c r="Y59" s="606" t="s">
        <v>906</v>
      </c>
      <c r="Z59" s="607"/>
      <c r="AA59" s="735" t="s">
        <v>907</v>
      </c>
      <c r="AB59" s="617" t="s">
        <v>908</v>
      </c>
      <c r="AC59" s="609">
        <v>0</v>
      </c>
      <c r="AD59" s="609" t="s">
        <v>909</v>
      </c>
      <c r="AE59" s="608" t="s">
        <v>910</v>
      </c>
      <c r="AF59" s="609">
        <v>0</v>
      </c>
      <c r="AG59" s="617" t="s">
        <v>911</v>
      </c>
      <c r="AH59" s="608" t="s">
        <v>657</v>
      </c>
      <c r="AI59" s="609">
        <v>0</v>
      </c>
      <c r="AJ59" s="617"/>
      <c r="AK59" s="608" t="s">
        <v>912</v>
      </c>
      <c r="AL59" s="609">
        <v>1</v>
      </c>
      <c r="AM59" s="617" t="s">
        <v>666</v>
      </c>
    </row>
    <row r="60" spans="1:39" ht="409.5" x14ac:dyDescent="0.2">
      <c r="A60" s="120" t="s">
        <v>139</v>
      </c>
      <c r="B60" s="121" t="s">
        <v>145</v>
      </c>
      <c r="C60" s="122" t="s">
        <v>141</v>
      </c>
      <c r="D60" s="123" t="s">
        <v>134</v>
      </c>
      <c r="E60" s="124" t="s">
        <v>135</v>
      </c>
      <c r="F60" s="125" t="s">
        <v>130</v>
      </c>
      <c r="G60" s="257" t="s">
        <v>124</v>
      </c>
      <c r="H60" s="130" t="s">
        <v>39</v>
      </c>
      <c r="I60" s="128" t="s">
        <v>112</v>
      </c>
      <c r="J60" s="137" t="s">
        <v>117</v>
      </c>
      <c r="K60" s="291" t="s">
        <v>46</v>
      </c>
      <c r="L60" s="261">
        <v>40</v>
      </c>
      <c r="M60" s="241">
        <v>10</v>
      </c>
      <c r="N60" s="240" t="s">
        <v>913</v>
      </c>
      <c r="O60" s="683">
        <f>Tabla1[[#This Row],[Avance Acumulado númerico o Porcentaje de la Actividad]]/Tabla1[[#This Row],[Meta 2020
(Actividad ó Meta anual)]]</f>
        <v>0</v>
      </c>
      <c r="P60" s="418">
        <v>0.7</v>
      </c>
      <c r="Q60" s="240" t="s">
        <v>914</v>
      </c>
      <c r="R60" s="262">
        <v>70398992</v>
      </c>
      <c r="S60" s="240" t="s">
        <v>157</v>
      </c>
      <c r="T60" s="670" t="s">
        <v>78</v>
      </c>
      <c r="U60" s="602">
        <f>Tabla1[[#This Row],[Avance Mes Enero]]+Tabla1[[#This Row],[Avance Mes Febrero]]</f>
        <v>0</v>
      </c>
      <c r="V60" s="727" t="s">
        <v>915</v>
      </c>
      <c r="W60" s="89">
        <v>0</v>
      </c>
      <c r="X60" s="1"/>
      <c r="Y60" s="606" t="s">
        <v>916</v>
      </c>
      <c r="Z60" s="607"/>
      <c r="AA60" s="626"/>
      <c r="AB60" s="608" t="s">
        <v>657</v>
      </c>
      <c r="AC60" s="609">
        <v>0</v>
      </c>
      <c r="AD60" s="609"/>
      <c r="AE60" s="611" t="s">
        <v>917</v>
      </c>
      <c r="AF60" s="609">
        <v>0</v>
      </c>
      <c r="AG60" s="612" t="s">
        <v>561</v>
      </c>
      <c r="AH60" s="608" t="s">
        <v>918</v>
      </c>
      <c r="AI60" s="609">
        <v>0</v>
      </c>
      <c r="AJ60" s="612"/>
      <c r="AK60" s="608" t="s">
        <v>919</v>
      </c>
      <c r="AL60" s="609">
        <v>0</v>
      </c>
      <c r="AM60" s="612"/>
    </row>
    <row r="61" spans="1:39" ht="180" x14ac:dyDescent="0.2">
      <c r="A61" s="141" t="s">
        <v>139</v>
      </c>
      <c r="B61" s="27" t="s">
        <v>145</v>
      </c>
      <c r="C61" s="39" t="s">
        <v>141</v>
      </c>
      <c r="D61" s="31" t="s">
        <v>134</v>
      </c>
      <c r="E61" s="32" t="s">
        <v>135</v>
      </c>
      <c r="F61" s="37" t="s">
        <v>130</v>
      </c>
      <c r="G61" s="48" t="s">
        <v>124</v>
      </c>
      <c r="H61" s="16" t="s">
        <v>39</v>
      </c>
      <c r="I61" s="26" t="s">
        <v>112</v>
      </c>
      <c r="J61" s="5" t="s">
        <v>117</v>
      </c>
      <c r="K61" s="10" t="s">
        <v>46</v>
      </c>
      <c r="L61" s="1" t="s">
        <v>179</v>
      </c>
      <c r="M61" s="90">
        <v>1</v>
      </c>
      <c r="N61" s="1" t="s">
        <v>48</v>
      </c>
      <c r="O61" s="683">
        <f>Tabla1[[#This Row],[Avance Acumulado númerico o Porcentaje de la Actividad]]/Tabla1[[#This Row],[Meta 2020
(Actividad ó Meta anual)]]</f>
        <v>0</v>
      </c>
      <c r="P61" s="64">
        <v>0.2</v>
      </c>
      <c r="Q61" s="1" t="s">
        <v>377</v>
      </c>
      <c r="R61" s="1"/>
      <c r="S61" s="1" t="s">
        <v>55</v>
      </c>
      <c r="T61" s="676" t="s">
        <v>157</v>
      </c>
      <c r="U61" s="602">
        <f>Tabla1[[#This Row],[Avance Mes Enero]]+Tabla1[[#This Row],[Avance Mes Febrero]]</f>
        <v>0</v>
      </c>
      <c r="V61" s="677"/>
      <c r="W61" s="678"/>
      <c r="X61" s="676"/>
      <c r="Y61" s="606" t="s">
        <v>916</v>
      </c>
      <c r="Z61" s="607"/>
      <c r="AA61" s="626"/>
      <c r="AB61" s="608" t="s">
        <v>657</v>
      </c>
      <c r="AC61" s="609">
        <v>0</v>
      </c>
      <c r="AD61" s="609"/>
      <c r="AE61" s="611" t="s">
        <v>673</v>
      </c>
      <c r="AF61" s="609">
        <v>0</v>
      </c>
      <c r="AG61" s="612" t="s">
        <v>693</v>
      </c>
      <c r="AH61" s="611" t="s">
        <v>920</v>
      </c>
      <c r="AI61" s="609">
        <v>0</v>
      </c>
      <c r="AJ61" s="612"/>
      <c r="AK61" s="611" t="s">
        <v>921</v>
      </c>
      <c r="AL61" s="609">
        <v>0</v>
      </c>
      <c r="AM61" s="612"/>
    </row>
    <row r="62" spans="1:39" ht="195.75" thickBot="1" x14ac:dyDescent="0.25">
      <c r="A62" s="143" t="s">
        <v>139</v>
      </c>
      <c r="B62" s="144" t="s">
        <v>145</v>
      </c>
      <c r="C62" s="145" t="s">
        <v>141</v>
      </c>
      <c r="D62" s="146" t="s">
        <v>134</v>
      </c>
      <c r="E62" s="147" t="s">
        <v>135</v>
      </c>
      <c r="F62" s="148" t="s">
        <v>130</v>
      </c>
      <c r="G62" s="263" t="s">
        <v>124</v>
      </c>
      <c r="H62" s="205" t="s">
        <v>39</v>
      </c>
      <c r="I62" s="151" t="s">
        <v>112</v>
      </c>
      <c r="J62" s="160" t="s">
        <v>117</v>
      </c>
      <c r="K62" s="293" t="s">
        <v>46</v>
      </c>
      <c r="L62" s="153" t="s">
        <v>179</v>
      </c>
      <c r="M62" s="266">
        <v>2</v>
      </c>
      <c r="N62" s="153" t="s">
        <v>378</v>
      </c>
      <c r="O62" s="683">
        <f>Tabla1[[#This Row],[Avance Acumulado númerico o Porcentaje de la Actividad]]/Tabla1[[#This Row],[Meta 2020
(Actividad ó Meta anual)]]</f>
        <v>0.5</v>
      </c>
      <c r="P62" s="157">
        <v>0.1</v>
      </c>
      <c r="Q62" s="153" t="s">
        <v>376</v>
      </c>
      <c r="R62" s="153"/>
      <c r="S62" s="153" t="s">
        <v>11</v>
      </c>
      <c r="T62" s="726" t="s">
        <v>147</v>
      </c>
      <c r="U62" s="602">
        <f>Tabla1[[#This Row],[Avance Mes Enero]]+Tabla1[[#This Row],[Avance Mes Febrero]]+AC62+AF62</f>
        <v>1</v>
      </c>
      <c r="V62" s="727"/>
      <c r="W62" s="89"/>
      <c r="X62" s="1"/>
      <c r="Y62" s="606" t="s">
        <v>916</v>
      </c>
      <c r="Z62" s="607"/>
      <c r="AA62" s="626"/>
      <c r="AB62" s="608" t="s">
        <v>657</v>
      </c>
      <c r="AC62" s="609">
        <v>0</v>
      </c>
      <c r="AD62" s="609"/>
      <c r="AE62" s="608" t="s">
        <v>922</v>
      </c>
      <c r="AF62" s="609">
        <v>1</v>
      </c>
      <c r="AG62" s="617" t="s">
        <v>923</v>
      </c>
      <c r="AH62" s="608" t="s">
        <v>657</v>
      </c>
      <c r="AI62" s="609">
        <v>0</v>
      </c>
      <c r="AJ62" s="617"/>
      <c r="AK62" s="608" t="s">
        <v>657</v>
      </c>
      <c r="AL62" s="609">
        <v>0</v>
      </c>
      <c r="AM62" s="617"/>
    </row>
    <row r="63" spans="1:39" ht="121.5" customHeight="1" thickBot="1" x14ac:dyDescent="0.25">
      <c r="A63" s="211" t="s">
        <v>140</v>
      </c>
      <c r="B63" s="210" t="s">
        <v>146</v>
      </c>
      <c r="C63" s="294" t="s">
        <v>143</v>
      </c>
      <c r="D63" s="295" t="s">
        <v>138</v>
      </c>
      <c r="E63" s="210" t="s">
        <v>136</v>
      </c>
      <c r="F63" s="296" t="s">
        <v>131</v>
      </c>
      <c r="G63" s="214" t="s">
        <v>126</v>
      </c>
      <c r="H63" s="297" t="s">
        <v>49</v>
      </c>
      <c r="I63" s="210" t="s">
        <v>118</v>
      </c>
      <c r="J63" s="736" t="s">
        <v>248</v>
      </c>
      <c r="K63" s="299" t="s">
        <v>50</v>
      </c>
      <c r="L63" s="387">
        <v>1</v>
      </c>
      <c r="M63" s="737">
        <v>1</v>
      </c>
      <c r="N63" s="173" t="s">
        <v>51</v>
      </c>
      <c r="O63" s="738">
        <f>Tabla1[[#This Row],[Avance Acumulado númerico o Porcentaje de la Actividad]]/Tabla1[[#This Row],[Meta 2020
(Actividad ó Meta anual)]]</f>
        <v>0.05</v>
      </c>
      <c r="P63" s="301">
        <v>1</v>
      </c>
      <c r="Q63" s="173" t="s">
        <v>379</v>
      </c>
      <c r="R63" s="302">
        <v>209416524</v>
      </c>
      <c r="S63" s="300" t="s">
        <v>152</v>
      </c>
      <c r="T63" s="173" t="s">
        <v>78</v>
      </c>
      <c r="U63" s="722">
        <f>AF63</f>
        <v>0.05</v>
      </c>
      <c r="V63" s="739"/>
      <c r="W63" s="740"/>
      <c r="X63" s="173"/>
      <c r="Y63" s="741" t="s">
        <v>924</v>
      </c>
      <c r="Z63" s="607"/>
      <c r="AA63" s="41"/>
      <c r="AB63" s="741" t="s">
        <v>924</v>
      </c>
      <c r="AC63" s="616"/>
      <c r="AD63" s="616"/>
      <c r="AE63" s="611" t="s">
        <v>925</v>
      </c>
      <c r="AF63" s="724">
        <v>0.05</v>
      </c>
      <c r="AG63" s="27" t="s">
        <v>926</v>
      </c>
      <c r="AH63" s="611" t="s">
        <v>927</v>
      </c>
      <c r="AI63" s="724">
        <v>0</v>
      </c>
      <c r="AJ63" s="27" t="s">
        <v>563</v>
      </c>
      <c r="AK63" s="611" t="s">
        <v>928</v>
      </c>
      <c r="AL63" s="724">
        <v>0</v>
      </c>
      <c r="AM63" s="27" t="s">
        <v>929</v>
      </c>
    </row>
    <row r="64" spans="1:39" ht="150" x14ac:dyDescent="0.2">
      <c r="A64" s="309" t="s">
        <v>140</v>
      </c>
      <c r="B64" s="121" t="s">
        <v>146</v>
      </c>
      <c r="C64" s="121" t="s">
        <v>142</v>
      </c>
      <c r="D64" s="310" t="s">
        <v>138</v>
      </c>
      <c r="E64" s="121" t="s">
        <v>136</v>
      </c>
      <c r="F64" s="311" t="s">
        <v>131</v>
      </c>
      <c r="G64" s="128" t="s">
        <v>125</v>
      </c>
      <c r="H64" s="312" t="s">
        <v>52</v>
      </c>
      <c r="I64" s="123" t="s">
        <v>119</v>
      </c>
      <c r="J64" s="123" t="s">
        <v>119</v>
      </c>
      <c r="K64" s="127" t="s">
        <v>53</v>
      </c>
      <c r="L64" s="217">
        <v>0.5</v>
      </c>
      <c r="M64" s="349">
        <v>4</v>
      </c>
      <c r="N64" s="113" t="s">
        <v>930</v>
      </c>
      <c r="O64" s="742">
        <f>Tabla1[[#This Row],[Avance Acumulado númerico o Porcentaje de la Actividad]]/Tabla1[[#This Row],[Meta 2020
(Actividad ó Meta anual)]]</f>
        <v>0.25</v>
      </c>
      <c r="P64" s="314">
        <v>0.7</v>
      </c>
      <c r="Q64" s="113" t="s">
        <v>381</v>
      </c>
      <c r="R64" s="315">
        <v>56692000</v>
      </c>
      <c r="S64" s="133" t="s">
        <v>55</v>
      </c>
      <c r="T64" s="743" t="s">
        <v>147</v>
      </c>
      <c r="U64" s="602">
        <f>Tabla1[[#This Row],[Avance Mes Enero]]+Tabla1[[#This Row],[Avance Mes Febrero]]+AC64</f>
        <v>1</v>
      </c>
      <c r="V64" s="744"/>
      <c r="W64" s="745"/>
      <c r="X64" s="743"/>
      <c r="Y64" s="46"/>
      <c r="Z64" s="607"/>
      <c r="AA64" s="41"/>
      <c r="AB64" s="611" t="s">
        <v>931</v>
      </c>
      <c r="AC64" s="609">
        <v>1</v>
      </c>
      <c r="AD64" s="746" t="s">
        <v>932</v>
      </c>
      <c r="AE64" s="611" t="s">
        <v>931</v>
      </c>
      <c r="AF64" s="609">
        <v>0</v>
      </c>
      <c r="AG64" s="747" t="s">
        <v>932</v>
      </c>
      <c r="AH64" s="611" t="s">
        <v>933</v>
      </c>
      <c r="AI64" s="609">
        <v>0</v>
      </c>
      <c r="AJ64" s="748" t="s">
        <v>934</v>
      </c>
      <c r="AK64" s="608" t="s">
        <v>931</v>
      </c>
      <c r="AL64" s="609">
        <v>0</v>
      </c>
      <c r="AM64" s="748" t="s">
        <v>934</v>
      </c>
    </row>
    <row r="65" spans="1:39" ht="105.75" thickBot="1" x14ac:dyDescent="0.25">
      <c r="A65" s="392" t="s">
        <v>140</v>
      </c>
      <c r="B65" s="220" t="s">
        <v>146</v>
      </c>
      <c r="C65" s="220" t="s">
        <v>142</v>
      </c>
      <c r="D65" s="359" t="s">
        <v>138</v>
      </c>
      <c r="E65" s="220" t="s">
        <v>136</v>
      </c>
      <c r="F65" s="360" t="s">
        <v>131</v>
      </c>
      <c r="G65" s="393" t="s">
        <v>125</v>
      </c>
      <c r="H65" s="361" t="s">
        <v>52</v>
      </c>
      <c r="I65" s="222" t="s">
        <v>119</v>
      </c>
      <c r="J65" s="222" t="s">
        <v>119</v>
      </c>
      <c r="K65" s="381" t="s">
        <v>53</v>
      </c>
      <c r="L65" s="230" t="s">
        <v>179</v>
      </c>
      <c r="M65" s="64">
        <v>1</v>
      </c>
      <c r="N65" s="229" t="s">
        <v>54</v>
      </c>
      <c r="O65" s="749">
        <f>Tabla1[[#This Row],[Avance Acumulado númerico o Porcentaje de la Actividad]]/Tabla1[[#This Row],[Meta 2020
(Actividad ó Meta anual)]]</f>
        <v>0.26</v>
      </c>
      <c r="P65" s="395">
        <v>0.3</v>
      </c>
      <c r="Q65" s="229" t="s">
        <v>184</v>
      </c>
      <c r="R65" s="229"/>
      <c r="S65" s="229" t="s">
        <v>158</v>
      </c>
      <c r="T65" s="750" t="s">
        <v>147</v>
      </c>
      <c r="U65" s="722">
        <f>AL65</f>
        <v>0.26</v>
      </c>
      <c r="V65" s="751"/>
      <c r="W65" s="657"/>
      <c r="X65" s="8"/>
      <c r="Y65" s="46"/>
      <c r="Z65" s="607"/>
      <c r="AA65" s="41"/>
      <c r="AB65" s="611" t="s">
        <v>935</v>
      </c>
      <c r="AC65" s="652">
        <v>0.09</v>
      </c>
      <c r="AD65" s="618" t="s">
        <v>936</v>
      </c>
      <c r="AE65" s="752" t="s">
        <v>935</v>
      </c>
      <c r="AF65" s="652">
        <v>0.18</v>
      </c>
      <c r="AG65" s="753" t="s">
        <v>936</v>
      </c>
      <c r="AH65" s="752" t="s">
        <v>935</v>
      </c>
      <c r="AI65" s="652">
        <v>0.26</v>
      </c>
      <c r="AJ65" s="753" t="s">
        <v>936</v>
      </c>
      <c r="AK65" s="752" t="s">
        <v>935</v>
      </c>
      <c r="AL65" s="652">
        <v>0.26</v>
      </c>
      <c r="AM65" s="753" t="s">
        <v>936</v>
      </c>
    </row>
    <row r="66" spans="1:39" ht="105" x14ac:dyDescent="0.2">
      <c r="A66" s="309" t="s">
        <v>140</v>
      </c>
      <c r="B66" s="121" t="s">
        <v>146</v>
      </c>
      <c r="C66" s="121" t="s">
        <v>142</v>
      </c>
      <c r="D66" s="310" t="s">
        <v>138</v>
      </c>
      <c r="E66" s="121" t="s">
        <v>136</v>
      </c>
      <c r="F66" s="311" t="s">
        <v>131</v>
      </c>
      <c r="G66" s="128" t="s">
        <v>125</v>
      </c>
      <c r="H66" s="312" t="s">
        <v>52</v>
      </c>
      <c r="I66" s="123" t="s">
        <v>119</v>
      </c>
      <c r="J66" s="123" t="s">
        <v>119</v>
      </c>
      <c r="K66" s="396" t="s">
        <v>56</v>
      </c>
      <c r="L66" s="134" t="s">
        <v>179</v>
      </c>
      <c r="M66" s="132">
        <v>1</v>
      </c>
      <c r="N66" s="133" t="s">
        <v>383</v>
      </c>
      <c r="O66" s="742">
        <f>Tabla1[[#This Row],[Avance Acumulado númerico o Porcentaje de la Actividad]]/Tabla1[[#This Row],[Meta 2020
(Actividad ó Meta anual)]]</f>
        <v>1</v>
      </c>
      <c r="P66" s="325">
        <v>0.1</v>
      </c>
      <c r="Q66" s="133" t="s">
        <v>387</v>
      </c>
      <c r="R66" s="262">
        <v>25168000</v>
      </c>
      <c r="S66" s="133" t="s">
        <v>11</v>
      </c>
      <c r="T66" s="754" t="s">
        <v>55</v>
      </c>
      <c r="U66" s="602">
        <f>Tabla1[[#This Row],[Avance Mes Enero]]+Tabla1[[#This Row],[Avance Mes Febrero]]+AC66</f>
        <v>1</v>
      </c>
      <c r="V66" s="744"/>
      <c r="W66" s="745"/>
      <c r="X66" s="743"/>
      <c r="Y66" s="46"/>
      <c r="Z66" s="607"/>
      <c r="AA66" s="41"/>
      <c r="AB66" s="611" t="s">
        <v>937</v>
      </c>
      <c r="AC66" s="609">
        <v>1</v>
      </c>
      <c r="AD66" s="746" t="s">
        <v>938</v>
      </c>
      <c r="AE66" s="611" t="s">
        <v>739</v>
      </c>
      <c r="AF66" s="609"/>
      <c r="AG66" s="612"/>
      <c r="AH66" s="611" t="s">
        <v>739</v>
      </c>
      <c r="AI66" s="609">
        <v>0</v>
      </c>
      <c r="AJ66" s="612" t="s">
        <v>563</v>
      </c>
      <c r="AK66" s="611" t="s">
        <v>739</v>
      </c>
      <c r="AL66" s="609">
        <v>0</v>
      </c>
      <c r="AM66" s="612" t="s">
        <v>563</v>
      </c>
    </row>
    <row r="67" spans="1:39" ht="105" x14ac:dyDescent="0.2">
      <c r="A67" s="316" t="s">
        <v>140</v>
      </c>
      <c r="B67" s="27" t="s">
        <v>146</v>
      </c>
      <c r="C67" s="27" t="s">
        <v>142</v>
      </c>
      <c r="D67" s="49" t="s">
        <v>138</v>
      </c>
      <c r="E67" s="27" t="s">
        <v>136</v>
      </c>
      <c r="F67" s="38" t="s">
        <v>131</v>
      </c>
      <c r="G67" s="26" t="s">
        <v>125</v>
      </c>
      <c r="H67" s="15" t="s">
        <v>52</v>
      </c>
      <c r="I67" s="31" t="s">
        <v>119</v>
      </c>
      <c r="J67" s="31" t="s">
        <v>119</v>
      </c>
      <c r="K67" s="390" t="s">
        <v>56</v>
      </c>
      <c r="L67" s="70">
        <v>0.25</v>
      </c>
      <c r="M67" s="64">
        <v>1</v>
      </c>
      <c r="N67" s="8" t="s">
        <v>385</v>
      </c>
      <c r="O67" s="654">
        <f>Tabla1[[#This Row],[Avance Acumulado númerico o Porcentaje de la Actividad]]/Tabla1[[#This Row],[Meta 2020
(Actividad ó Meta anual)]]</f>
        <v>0.15</v>
      </c>
      <c r="P67" s="68">
        <v>0.4</v>
      </c>
      <c r="Q67" s="8" t="s">
        <v>939</v>
      </c>
      <c r="R67" s="8"/>
      <c r="S67" s="8" t="s">
        <v>55</v>
      </c>
      <c r="T67" s="755" t="s">
        <v>147</v>
      </c>
      <c r="U67" s="722">
        <f>AL67</f>
        <v>0.15</v>
      </c>
      <c r="V67" s="751"/>
      <c r="W67" s="657"/>
      <c r="X67" s="755"/>
      <c r="Y67" s="46"/>
      <c r="Z67" s="607"/>
      <c r="AA67" s="41"/>
      <c r="AB67" s="611" t="s">
        <v>940</v>
      </c>
      <c r="AC67" s="652">
        <v>0.09</v>
      </c>
      <c r="AD67" s="618" t="s">
        <v>941</v>
      </c>
      <c r="AE67" s="611" t="s">
        <v>940</v>
      </c>
      <c r="AF67" s="652">
        <v>0.18</v>
      </c>
      <c r="AG67" s="753" t="s">
        <v>941</v>
      </c>
      <c r="AH67" s="611" t="s">
        <v>940</v>
      </c>
      <c r="AI67" s="652">
        <v>0.13</v>
      </c>
      <c r="AJ67" s="753" t="s">
        <v>942</v>
      </c>
      <c r="AK67" s="611" t="s">
        <v>940</v>
      </c>
      <c r="AL67" s="652">
        <v>0.15</v>
      </c>
      <c r="AM67" s="753" t="s">
        <v>941</v>
      </c>
    </row>
    <row r="68" spans="1:39" ht="105" x14ac:dyDescent="0.2">
      <c r="A68" s="316" t="s">
        <v>140</v>
      </c>
      <c r="B68" s="27" t="s">
        <v>146</v>
      </c>
      <c r="C68" s="27" t="s">
        <v>142</v>
      </c>
      <c r="D68" s="49" t="s">
        <v>138</v>
      </c>
      <c r="E68" s="27" t="s">
        <v>136</v>
      </c>
      <c r="F68" s="38" t="s">
        <v>131</v>
      </c>
      <c r="G68" s="26" t="s">
        <v>125</v>
      </c>
      <c r="H68" s="15" t="s">
        <v>52</v>
      </c>
      <c r="I68" s="31" t="s">
        <v>119</v>
      </c>
      <c r="J68" s="31" t="s">
        <v>119</v>
      </c>
      <c r="K68" s="390" t="s">
        <v>56</v>
      </c>
      <c r="L68" s="51" t="s">
        <v>179</v>
      </c>
      <c r="M68" s="55">
        <v>1</v>
      </c>
      <c r="N68" s="8" t="s">
        <v>386</v>
      </c>
      <c r="O68" s="654">
        <f>Tabla1[[#This Row],[Avance Acumulado númerico o Porcentaje de la Actividad]]/Tabla1[[#This Row],[Meta 2020
(Actividad ó Meta anual)]]</f>
        <v>1</v>
      </c>
      <c r="P68" s="53">
        <v>0.1</v>
      </c>
      <c r="Q68" s="8" t="s">
        <v>389</v>
      </c>
      <c r="R68" s="8"/>
      <c r="S68" s="8" t="s">
        <v>11</v>
      </c>
      <c r="T68" s="755" t="s">
        <v>55</v>
      </c>
      <c r="U68" s="602">
        <f>Tabla1[[#This Row],[Avance Mes Enero]]+Tabla1[[#This Row],[Avance Mes Febrero]]+AC68</f>
        <v>1</v>
      </c>
      <c r="V68" s="751"/>
      <c r="W68" s="657"/>
      <c r="X68" s="755"/>
      <c r="Y68" s="46"/>
      <c r="Z68" s="607"/>
      <c r="AA68" s="41"/>
      <c r="AB68" s="611" t="s">
        <v>943</v>
      </c>
      <c r="AC68" s="609">
        <v>1</v>
      </c>
      <c r="AD68" s="746" t="s">
        <v>932</v>
      </c>
      <c r="AE68" s="611" t="s">
        <v>739</v>
      </c>
      <c r="AF68" s="609"/>
      <c r="AG68" s="612"/>
      <c r="AH68" s="651" t="s">
        <v>739</v>
      </c>
      <c r="AI68" s="609">
        <v>0</v>
      </c>
      <c r="AJ68" s="612" t="s">
        <v>563</v>
      </c>
      <c r="AK68" s="651" t="s">
        <v>739</v>
      </c>
      <c r="AL68" s="609">
        <v>0</v>
      </c>
      <c r="AM68" s="612" t="s">
        <v>563</v>
      </c>
    </row>
    <row r="69" spans="1:39" ht="105.75" thickBot="1" x14ac:dyDescent="0.25">
      <c r="A69" s="317" t="s">
        <v>140</v>
      </c>
      <c r="B69" s="144" t="s">
        <v>146</v>
      </c>
      <c r="C69" s="144" t="s">
        <v>142</v>
      </c>
      <c r="D69" s="318" t="s">
        <v>138</v>
      </c>
      <c r="E69" s="144" t="s">
        <v>136</v>
      </c>
      <c r="F69" s="319" t="s">
        <v>131</v>
      </c>
      <c r="G69" s="151" t="s">
        <v>125</v>
      </c>
      <c r="H69" s="320" t="s">
        <v>52</v>
      </c>
      <c r="I69" s="146" t="s">
        <v>119</v>
      </c>
      <c r="J69" s="146" t="s">
        <v>119</v>
      </c>
      <c r="K69" s="391" t="s">
        <v>56</v>
      </c>
      <c r="L69" s="197">
        <v>0.25</v>
      </c>
      <c r="M69" s="157">
        <v>1</v>
      </c>
      <c r="N69" s="156" t="s">
        <v>384</v>
      </c>
      <c r="O69" s="654">
        <f>Tabla1[[#This Row],[Avance Acumulado númerico o Porcentaje de la Actividad]]/Tabla1[[#This Row],[Meta 2020
(Actividad ó Meta anual)]]</f>
        <v>0.22</v>
      </c>
      <c r="P69" s="329">
        <v>0.4</v>
      </c>
      <c r="Q69" s="156" t="s">
        <v>390</v>
      </c>
      <c r="R69" s="156"/>
      <c r="S69" s="8" t="s">
        <v>55</v>
      </c>
      <c r="T69" s="755" t="s">
        <v>147</v>
      </c>
      <c r="U69" s="722">
        <f>AL69</f>
        <v>0.22</v>
      </c>
      <c r="V69" s="751"/>
      <c r="W69" s="657"/>
      <c r="X69" s="755"/>
      <c r="Y69" s="46"/>
      <c r="Z69" s="607"/>
      <c r="AA69" s="41"/>
      <c r="AB69" s="611" t="s">
        <v>944</v>
      </c>
      <c r="AC69" s="652">
        <v>0.09</v>
      </c>
      <c r="AD69" s="618" t="s">
        <v>945</v>
      </c>
      <c r="AE69" s="611" t="s">
        <v>944</v>
      </c>
      <c r="AF69" s="652">
        <v>0.18</v>
      </c>
      <c r="AG69" s="753" t="s">
        <v>946</v>
      </c>
      <c r="AH69" s="612" t="s">
        <v>944</v>
      </c>
      <c r="AI69" s="652">
        <v>0.21</v>
      </c>
      <c r="AJ69" s="753" t="s">
        <v>945</v>
      </c>
      <c r="AK69" s="612" t="s">
        <v>944</v>
      </c>
      <c r="AL69" s="652">
        <v>0.22</v>
      </c>
      <c r="AM69" s="753" t="s">
        <v>945</v>
      </c>
    </row>
    <row r="70" spans="1:39" ht="105" x14ac:dyDescent="0.2">
      <c r="A70" s="389" t="s">
        <v>140</v>
      </c>
      <c r="B70" s="108" t="s">
        <v>146</v>
      </c>
      <c r="C70" s="303" t="s">
        <v>144</v>
      </c>
      <c r="D70" s="287" t="s">
        <v>138</v>
      </c>
      <c r="E70" s="289" t="s">
        <v>137</v>
      </c>
      <c r="F70" s="288" t="s">
        <v>131</v>
      </c>
      <c r="G70" s="107" t="s">
        <v>127</v>
      </c>
      <c r="H70" s="304" t="s">
        <v>57</v>
      </c>
      <c r="I70" s="184" t="s">
        <v>120</v>
      </c>
      <c r="J70" s="184" t="s">
        <v>120</v>
      </c>
      <c r="K70" s="199" t="s">
        <v>58</v>
      </c>
      <c r="L70" s="305" t="s">
        <v>179</v>
      </c>
      <c r="M70" s="306">
        <v>1</v>
      </c>
      <c r="N70" s="173" t="s">
        <v>61</v>
      </c>
      <c r="O70" s="742">
        <f>Tabla1[[#This Row],[Avance Acumulado númerico o Porcentaje de la Actividad]]/Tabla1[[#This Row],[Meta 2020
(Actividad ó Meta anual)]]</f>
        <v>1</v>
      </c>
      <c r="P70" s="307">
        <v>0.05</v>
      </c>
      <c r="Q70" s="173" t="s">
        <v>391</v>
      </c>
      <c r="R70" s="308">
        <v>6492300</v>
      </c>
      <c r="S70" s="173" t="s">
        <v>11</v>
      </c>
      <c r="T70" s="756" t="s">
        <v>55</v>
      </c>
      <c r="U70" s="602">
        <f>Tabla1[[#This Row],[Avance Mes Enero]]+Tabla1[[#This Row],[Avance Mes Febrero]]</f>
        <v>1</v>
      </c>
      <c r="V70" s="739"/>
      <c r="W70" s="740"/>
      <c r="X70" s="756"/>
      <c r="Y70" s="606" t="s">
        <v>947</v>
      </c>
      <c r="Z70" s="607">
        <v>1</v>
      </c>
      <c r="AA70" s="41" t="s">
        <v>948</v>
      </c>
      <c r="AB70" s="611" t="s">
        <v>708</v>
      </c>
      <c r="AC70" s="616"/>
      <c r="AD70" s="616"/>
      <c r="AE70" s="611" t="s">
        <v>708</v>
      </c>
      <c r="AF70" s="609"/>
      <c r="AG70" s="612"/>
      <c r="AH70" s="611" t="s">
        <v>708</v>
      </c>
      <c r="AI70" s="609">
        <v>0</v>
      </c>
      <c r="AJ70" s="612" t="s">
        <v>563</v>
      </c>
      <c r="AK70" s="611" t="s">
        <v>708</v>
      </c>
      <c r="AL70" s="609">
        <v>0</v>
      </c>
      <c r="AM70" s="612" t="s">
        <v>563</v>
      </c>
    </row>
    <row r="71" spans="1:39" ht="105" x14ac:dyDescent="0.2">
      <c r="A71" s="316" t="s">
        <v>140</v>
      </c>
      <c r="B71" s="27" t="s">
        <v>146</v>
      </c>
      <c r="C71" s="81" t="s">
        <v>144</v>
      </c>
      <c r="D71" s="49" t="s">
        <v>138</v>
      </c>
      <c r="E71" s="30" t="s">
        <v>137</v>
      </c>
      <c r="F71" s="38" t="s">
        <v>131</v>
      </c>
      <c r="G71" s="29" t="s">
        <v>127</v>
      </c>
      <c r="H71" s="17" t="s">
        <v>57</v>
      </c>
      <c r="I71" s="24" t="s">
        <v>120</v>
      </c>
      <c r="J71" s="24" t="s">
        <v>120</v>
      </c>
      <c r="K71" s="6" t="s">
        <v>58</v>
      </c>
      <c r="L71" s="69">
        <v>7.0000000000000007E-2</v>
      </c>
      <c r="M71" s="60">
        <v>1</v>
      </c>
      <c r="N71" s="41" t="s">
        <v>210</v>
      </c>
      <c r="O71" s="654">
        <f>Tabla1[[#This Row],[Avance Acumulado númerico o Porcentaje de la Actividad]]/Tabla1[[#This Row],[Meta 2020
(Actividad ó Meta anual)]]</f>
        <v>0</v>
      </c>
      <c r="P71" s="68">
        <v>0.2</v>
      </c>
      <c r="Q71" s="41" t="s">
        <v>392</v>
      </c>
      <c r="R71" s="41"/>
      <c r="S71" s="41" t="s">
        <v>147</v>
      </c>
      <c r="T71" s="757" t="s">
        <v>147</v>
      </c>
      <c r="U71" s="602">
        <f>Tabla1[[#This Row],[Avance Mes Enero]]+Tabla1[[#This Row],[Avance Mes Febrero]]</f>
        <v>0</v>
      </c>
      <c r="V71" s="758"/>
      <c r="W71" s="759"/>
      <c r="X71" s="757"/>
      <c r="Y71" s="606" t="s">
        <v>949</v>
      </c>
      <c r="Z71" s="760">
        <v>0</v>
      </c>
      <c r="AA71" s="41" t="s">
        <v>823</v>
      </c>
      <c r="AB71" s="611" t="s">
        <v>950</v>
      </c>
      <c r="AC71" s="609">
        <v>0</v>
      </c>
      <c r="AD71" s="609" t="s">
        <v>561</v>
      </c>
      <c r="AE71" s="611" t="s">
        <v>951</v>
      </c>
      <c r="AF71" s="609"/>
      <c r="AG71" s="612"/>
      <c r="AH71" s="611" t="s">
        <v>952</v>
      </c>
      <c r="AI71" s="609"/>
      <c r="AJ71" s="612" t="s">
        <v>953</v>
      </c>
      <c r="AK71" s="611" t="s">
        <v>952</v>
      </c>
      <c r="AL71" s="609">
        <v>0</v>
      </c>
      <c r="AM71" s="761" t="s">
        <v>954</v>
      </c>
    </row>
    <row r="72" spans="1:39" ht="105" x14ac:dyDescent="0.2">
      <c r="A72" s="316" t="s">
        <v>140</v>
      </c>
      <c r="B72" s="27" t="s">
        <v>146</v>
      </c>
      <c r="C72" s="81" t="s">
        <v>144</v>
      </c>
      <c r="D72" s="49" t="s">
        <v>138</v>
      </c>
      <c r="E72" s="30" t="s">
        <v>137</v>
      </c>
      <c r="F72" s="38" t="s">
        <v>131</v>
      </c>
      <c r="G72" s="29" t="s">
        <v>127</v>
      </c>
      <c r="H72" s="17" t="s">
        <v>57</v>
      </c>
      <c r="I72" s="24" t="s">
        <v>120</v>
      </c>
      <c r="J72" s="24" t="s">
        <v>120</v>
      </c>
      <c r="K72" s="6" t="s">
        <v>58</v>
      </c>
      <c r="L72" s="65" t="s">
        <v>179</v>
      </c>
      <c r="M72" s="91">
        <v>1</v>
      </c>
      <c r="N72" s="41" t="s">
        <v>211</v>
      </c>
      <c r="O72" s="654">
        <f>Tabla1[[#This Row],[Avance Acumulado númerico o Porcentaje de la Actividad]]/Tabla1[[#This Row],[Meta 2020
(Actividad ó Meta anual)]]</f>
        <v>1</v>
      </c>
      <c r="P72" s="53">
        <v>0.05</v>
      </c>
      <c r="Q72" s="41" t="s">
        <v>393</v>
      </c>
      <c r="R72" s="41"/>
      <c r="S72" s="41" t="s">
        <v>11</v>
      </c>
      <c r="T72" s="757" t="s">
        <v>55</v>
      </c>
      <c r="U72" s="602">
        <f>Tabla1[[#This Row],[Avance Mes Enero]]+Tabla1[[#This Row],[Avance Mes Febrero]]</f>
        <v>1</v>
      </c>
      <c r="V72" s="758"/>
      <c r="W72" s="759"/>
      <c r="X72" s="757"/>
      <c r="Y72" s="606" t="s">
        <v>955</v>
      </c>
      <c r="Z72" s="607">
        <v>1</v>
      </c>
      <c r="AA72" s="41" t="s">
        <v>948</v>
      </c>
      <c r="AB72" s="611" t="s">
        <v>708</v>
      </c>
      <c r="AC72" s="616"/>
      <c r="AD72" s="616"/>
      <c r="AE72" s="611" t="s">
        <v>708</v>
      </c>
      <c r="AF72" s="609"/>
      <c r="AG72" s="612"/>
      <c r="AH72" s="611" t="s">
        <v>708</v>
      </c>
      <c r="AI72" s="609">
        <v>0</v>
      </c>
      <c r="AJ72" s="612" t="s">
        <v>563</v>
      </c>
      <c r="AK72" s="611" t="s">
        <v>708</v>
      </c>
      <c r="AL72" s="609">
        <v>0</v>
      </c>
      <c r="AM72" s="612" t="s">
        <v>563</v>
      </c>
    </row>
    <row r="73" spans="1:39" ht="120" x14ac:dyDescent="0.2">
      <c r="A73" s="316" t="s">
        <v>140</v>
      </c>
      <c r="B73" s="27" t="s">
        <v>146</v>
      </c>
      <c r="C73" s="81" t="s">
        <v>144</v>
      </c>
      <c r="D73" s="49" t="s">
        <v>138</v>
      </c>
      <c r="E73" s="30" t="s">
        <v>137</v>
      </c>
      <c r="F73" s="38" t="s">
        <v>131</v>
      </c>
      <c r="G73" s="29" t="s">
        <v>127</v>
      </c>
      <c r="H73" s="17" t="s">
        <v>57</v>
      </c>
      <c r="I73" s="24" t="s">
        <v>120</v>
      </c>
      <c r="J73" s="24" t="s">
        <v>120</v>
      </c>
      <c r="K73" s="6" t="s">
        <v>58</v>
      </c>
      <c r="L73" s="69">
        <v>0.06</v>
      </c>
      <c r="M73" s="60">
        <v>1</v>
      </c>
      <c r="N73" s="41" t="s">
        <v>212</v>
      </c>
      <c r="O73" s="654">
        <f>Tabla1[[#This Row],[Avance Acumulado númerico o Porcentaje de la Actividad]]/Tabla1[[#This Row],[Meta 2020
(Actividad ó Meta anual)]]</f>
        <v>0</v>
      </c>
      <c r="P73" s="68">
        <v>0.2</v>
      </c>
      <c r="Q73" s="41" t="s">
        <v>394</v>
      </c>
      <c r="R73" s="41"/>
      <c r="S73" s="41" t="s">
        <v>158</v>
      </c>
      <c r="T73" s="757" t="s">
        <v>147</v>
      </c>
      <c r="U73" s="725">
        <f>AC73</f>
        <v>0</v>
      </c>
      <c r="V73" s="758"/>
      <c r="W73" s="759"/>
      <c r="X73" s="757"/>
      <c r="Y73" s="606" t="s">
        <v>956</v>
      </c>
      <c r="Z73" s="760">
        <v>0</v>
      </c>
      <c r="AA73" s="41" t="s">
        <v>823</v>
      </c>
      <c r="AB73" s="718" t="s">
        <v>957</v>
      </c>
      <c r="AC73" s="423">
        <v>0</v>
      </c>
      <c r="AD73" s="718" t="s">
        <v>958</v>
      </c>
      <c r="AE73" s="611" t="s">
        <v>959</v>
      </c>
      <c r="AF73" s="609"/>
      <c r="AG73" s="612"/>
      <c r="AH73" s="611" t="s">
        <v>952</v>
      </c>
      <c r="AI73" s="609"/>
      <c r="AJ73" s="612" t="s">
        <v>953</v>
      </c>
      <c r="AK73" s="611" t="s">
        <v>952</v>
      </c>
      <c r="AL73" s="609">
        <v>0</v>
      </c>
      <c r="AM73" s="761" t="s">
        <v>954</v>
      </c>
    </row>
    <row r="74" spans="1:3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59</v>
      </c>
      <c r="O74" s="654">
        <f>Tabla1[[#This Row],[Avance Acumulado númerico o Porcentaje de la Actividad]]/Tabla1[[#This Row],[Meta 2020
(Actividad ó Meta anual)]]</f>
        <v>1</v>
      </c>
      <c r="P74" s="53">
        <v>0.05</v>
      </c>
      <c r="Q74" s="41" t="s">
        <v>398</v>
      </c>
      <c r="R74" s="41"/>
      <c r="S74" s="41" t="s">
        <v>11</v>
      </c>
      <c r="T74" s="757" t="s">
        <v>55</v>
      </c>
      <c r="U74" s="602">
        <f>Tabla1[[#This Row],[Avance Mes Enero]]+Tabla1[[#This Row],[Avance Mes Febrero]]</f>
        <v>1</v>
      </c>
      <c r="V74" s="758"/>
      <c r="W74" s="759"/>
      <c r="X74" s="757"/>
      <c r="Y74" s="642" t="s">
        <v>960</v>
      </c>
      <c r="Z74" s="607">
        <v>1</v>
      </c>
      <c r="AA74" s="41" t="s">
        <v>961</v>
      </c>
      <c r="AB74" s="611" t="s">
        <v>708</v>
      </c>
      <c r="AC74" s="609">
        <v>0</v>
      </c>
      <c r="AD74" s="616"/>
      <c r="AE74" s="611" t="s">
        <v>708</v>
      </c>
      <c r="AF74" s="609"/>
      <c r="AG74" s="612"/>
      <c r="AH74" s="611" t="s">
        <v>708</v>
      </c>
      <c r="AI74" s="609">
        <v>0</v>
      </c>
      <c r="AJ74" s="612" t="s">
        <v>563</v>
      </c>
      <c r="AK74" s="611" t="s">
        <v>708</v>
      </c>
      <c r="AL74" s="609">
        <v>0</v>
      </c>
      <c r="AM74" s="612" t="s">
        <v>563</v>
      </c>
    </row>
    <row r="75" spans="1:39" ht="162" customHeight="1" x14ac:dyDescent="0.2">
      <c r="A75" s="316" t="s">
        <v>140</v>
      </c>
      <c r="B75" s="27" t="s">
        <v>146</v>
      </c>
      <c r="C75" s="81" t="s">
        <v>144</v>
      </c>
      <c r="D75" s="49" t="s">
        <v>138</v>
      </c>
      <c r="E75" s="30" t="s">
        <v>137</v>
      </c>
      <c r="F75" s="38" t="s">
        <v>131</v>
      </c>
      <c r="G75" s="29" t="s">
        <v>127</v>
      </c>
      <c r="H75" s="17" t="s">
        <v>57</v>
      </c>
      <c r="I75" s="24" t="s">
        <v>120</v>
      </c>
      <c r="J75" s="24" t="s">
        <v>120</v>
      </c>
      <c r="K75" s="6" t="s">
        <v>58</v>
      </c>
      <c r="L75" s="69">
        <v>0.12</v>
      </c>
      <c r="M75" s="60">
        <v>1</v>
      </c>
      <c r="N75" s="41" t="s">
        <v>962</v>
      </c>
      <c r="O75" s="654">
        <f>Tabla1[[#This Row],[Avance Acumulado númerico o Porcentaje de la Actividad]]/Tabla1[[#This Row],[Meta 2020
(Actividad ó Meta anual)]]</f>
        <v>0</v>
      </c>
      <c r="P75" s="68">
        <v>0.4</v>
      </c>
      <c r="Q75" s="41" t="s">
        <v>963</v>
      </c>
      <c r="R75" s="41"/>
      <c r="S75" s="41" t="s">
        <v>149</v>
      </c>
      <c r="T75" s="757" t="s">
        <v>147</v>
      </c>
      <c r="U75" s="602">
        <f>Tabla1[[#This Row],[Avance Mes Enero]]+Tabla1[[#This Row],[Avance Mes Febrero]]</f>
        <v>0</v>
      </c>
      <c r="V75" s="758"/>
      <c r="W75" s="759"/>
      <c r="X75" s="757"/>
      <c r="Y75" s="735" t="s">
        <v>964</v>
      </c>
      <c r="Z75" s="607"/>
      <c r="AA75" s="41" t="s">
        <v>965</v>
      </c>
      <c r="AB75" s="611" t="s">
        <v>966</v>
      </c>
      <c r="AC75" s="609">
        <v>0</v>
      </c>
      <c r="AD75" s="616"/>
      <c r="AE75" s="611" t="s">
        <v>967</v>
      </c>
      <c r="AF75" s="609"/>
      <c r="AG75" s="612"/>
      <c r="AH75" s="611" t="s">
        <v>967</v>
      </c>
      <c r="AI75" s="609">
        <v>0</v>
      </c>
      <c r="AJ75" s="612" t="s">
        <v>563</v>
      </c>
      <c r="AK75" s="611" t="s">
        <v>952</v>
      </c>
      <c r="AL75" s="609">
        <v>0</v>
      </c>
      <c r="AM75" s="761" t="s">
        <v>954</v>
      </c>
    </row>
    <row r="76" spans="1:39" ht="105.75" thickBot="1" x14ac:dyDescent="0.25">
      <c r="A76" s="316" t="s">
        <v>140</v>
      </c>
      <c r="B76" s="27" t="s">
        <v>146</v>
      </c>
      <c r="C76" s="81" t="s">
        <v>144</v>
      </c>
      <c r="D76" s="49" t="s">
        <v>138</v>
      </c>
      <c r="E76" s="30" t="s">
        <v>137</v>
      </c>
      <c r="F76" s="38" t="s">
        <v>131</v>
      </c>
      <c r="G76" s="29" t="s">
        <v>127</v>
      </c>
      <c r="H76" s="17" t="s">
        <v>57</v>
      </c>
      <c r="I76" s="24" t="s">
        <v>120</v>
      </c>
      <c r="J76" s="24" t="s">
        <v>120</v>
      </c>
      <c r="K76" s="6" t="s">
        <v>58</v>
      </c>
      <c r="L76" s="65" t="s">
        <v>179</v>
      </c>
      <c r="M76" s="91">
        <v>1</v>
      </c>
      <c r="N76" s="41" t="s">
        <v>62</v>
      </c>
      <c r="O76" s="654">
        <f>Tabla1[[#This Row],[Avance Acumulado númerico o Porcentaje de la Actividad]]/Tabla1[[#This Row],[Meta 2020
(Actividad ó Meta anual)]]</f>
        <v>1</v>
      </c>
      <c r="P76" s="53">
        <v>0.05</v>
      </c>
      <c r="Q76" s="41" t="s">
        <v>396</v>
      </c>
      <c r="R76" s="41"/>
      <c r="S76" s="41" t="s">
        <v>11</v>
      </c>
      <c r="T76" s="757" t="s">
        <v>55</v>
      </c>
      <c r="U76" s="602">
        <f>Tabla1[[#This Row],[Avance Mes Enero]]+Tabla1[[#This Row],[Avance Mes Febrero]]</f>
        <v>1</v>
      </c>
      <c r="V76" s="758"/>
      <c r="W76" s="759"/>
      <c r="X76" s="757"/>
      <c r="Y76" s="606" t="s">
        <v>968</v>
      </c>
      <c r="Z76" s="607">
        <v>1</v>
      </c>
      <c r="AA76" s="41" t="s">
        <v>961</v>
      </c>
      <c r="AB76" s="611" t="s">
        <v>708</v>
      </c>
      <c r="AC76" s="609">
        <v>0</v>
      </c>
      <c r="AD76" s="616"/>
      <c r="AE76" s="611" t="s">
        <v>708</v>
      </c>
      <c r="AF76" s="609"/>
      <c r="AG76" s="612"/>
      <c r="AH76" s="611" t="s">
        <v>708</v>
      </c>
      <c r="AI76" s="609">
        <v>0</v>
      </c>
      <c r="AJ76" s="612" t="s">
        <v>563</v>
      </c>
      <c r="AK76" s="611" t="s">
        <v>708</v>
      </c>
      <c r="AL76" s="609">
        <v>0</v>
      </c>
      <c r="AM76" s="612" t="s">
        <v>563</v>
      </c>
    </row>
    <row r="77" spans="1:39" ht="105" x14ac:dyDescent="0.2">
      <c r="A77" s="309" t="s">
        <v>140</v>
      </c>
      <c r="B77" s="121" t="s">
        <v>146</v>
      </c>
      <c r="C77" s="321" t="s">
        <v>144</v>
      </c>
      <c r="D77" s="310" t="s">
        <v>138</v>
      </c>
      <c r="E77" s="322" t="s">
        <v>137</v>
      </c>
      <c r="F77" s="311" t="s">
        <v>131</v>
      </c>
      <c r="G77" s="254" t="s">
        <v>127</v>
      </c>
      <c r="H77" s="323" t="s">
        <v>57</v>
      </c>
      <c r="I77" s="200" t="s">
        <v>120</v>
      </c>
      <c r="J77" s="200" t="s">
        <v>120</v>
      </c>
      <c r="K77" s="332" t="s">
        <v>64</v>
      </c>
      <c r="L77" s="189" t="s">
        <v>179</v>
      </c>
      <c r="M77" s="324">
        <v>1</v>
      </c>
      <c r="N77" s="189" t="s">
        <v>65</v>
      </c>
      <c r="O77" s="623">
        <f>Tabla1[[#This Row],[Avance Acumulado númerico o Porcentaje de la Actividad]]/Tabla1[[#This Row],[Meta 2020
(Actividad ó Meta anual)]]</f>
        <v>1</v>
      </c>
      <c r="P77" s="325">
        <v>0.2</v>
      </c>
      <c r="Q77" s="189" t="s">
        <v>399</v>
      </c>
      <c r="R77" s="762">
        <v>38600000</v>
      </c>
      <c r="S77" s="189" t="s">
        <v>11</v>
      </c>
      <c r="T77" s="601" t="s">
        <v>11</v>
      </c>
      <c r="U77" s="602">
        <f>Tabla1[[#This Row],[Avance Mes Enero]]+Tabla1[[#This Row],[Avance Mes Febrero]]</f>
        <v>1</v>
      </c>
      <c r="V77" s="603"/>
      <c r="W77" s="625"/>
      <c r="X77" s="605"/>
      <c r="Y77" s="606" t="s">
        <v>969</v>
      </c>
      <c r="Z77" s="607">
        <v>1</v>
      </c>
      <c r="AA77" s="763" t="s">
        <v>970</v>
      </c>
      <c r="AB77" s="611" t="s">
        <v>708</v>
      </c>
      <c r="AC77" s="609">
        <v>0</v>
      </c>
      <c r="AD77" s="616"/>
      <c r="AE77" s="611" t="s">
        <v>708</v>
      </c>
      <c r="AF77" s="609"/>
      <c r="AG77" s="612"/>
      <c r="AH77" s="611" t="s">
        <v>708</v>
      </c>
      <c r="AI77" s="609">
        <v>0</v>
      </c>
      <c r="AJ77" s="612" t="s">
        <v>563</v>
      </c>
      <c r="AK77" s="611" t="s">
        <v>708</v>
      </c>
      <c r="AL77" s="609">
        <v>0</v>
      </c>
      <c r="AM77" s="612" t="s">
        <v>563</v>
      </c>
    </row>
    <row r="78" spans="1:39" ht="240.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764" t="s">
        <v>185</v>
      </c>
      <c r="M78" s="405">
        <v>1</v>
      </c>
      <c r="N78" s="194" t="s">
        <v>66</v>
      </c>
      <c r="O78" s="765">
        <f>Tabla1[[#This Row],[Avance Acumulado númerico o Porcentaje de la Actividad]]/Tabla1[[#This Row],[Meta 2020
(Actividad ó Meta anual)]]</f>
        <v>0</v>
      </c>
      <c r="P78" s="766">
        <v>0.4</v>
      </c>
      <c r="Q78" s="364" t="s">
        <v>971</v>
      </c>
      <c r="R78" s="194"/>
      <c r="S78" s="194" t="s">
        <v>158</v>
      </c>
      <c r="T78" s="665" t="s">
        <v>147</v>
      </c>
      <c r="U78" s="725">
        <f>Tabla1[[#This Row],[Avance Mes Enero]]+Tabla1[[#This Row],[Avance Mes Febrero]]+AC78</f>
        <v>0</v>
      </c>
      <c r="V78" s="767"/>
      <c r="W78" s="768"/>
      <c r="X78" s="649"/>
      <c r="Y78" s="606" t="s">
        <v>972</v>
      </c>
      <c r="Z78" s="769">
        <v>0</v>
      </c>
      <c r="AA78" s="41" t="s">
        <v>823</v>
      </c>
      <c r="AB78" s="611" t="s">
        <v>973</v>
      </c>
      <c r="AC78" s="652">
        <v>0</v>
      </c>
      <c r="AD78" s="608" t="s">
        <v>974</v>
      </c>
      <c r="AE78" s="611" t="s">
        <v>975</v>
      </c>
      <c r="AF78" s="609"/>
      <c r="AG78" s="612"/>
      <c r="AH78" s="611"/>
      <c r="AI78" s="609">
        <v>0</v>
      </c>
      <c r="AJ78" s="612" t="s">
        <v>953</v>
      </c>
      <c r="AK78" s="611" t="s">
        <v>952</v>
      </c>
      <c r="AL78" s="609">
        <v>0</v>
      </c>
      <c r="AM78" s="761" t="s">
        <v>954</v>
      </c>
    </row>
    <row r="79" spans="1:39" ht="105.75" thickBot="1" x14ac:dyDescent="0.25">
      <c r="A79" s="317" t="s">
        <v>140</v>
      </c>
      <c r="B79" s="144" t="s">
        <v>146</v>
      </c>
      <c r="C79" s="326" t="s">
        <v>144</v>
      </c>
      <c r="D79" s="318" t="s">
        <v>138</v>
      </c>
      <c r="E79" s="327" t="s">
        <v>137</v>
      </c>
      <c r="F79" s="319" t="s">
        <v>131</v>
      </c>
      <c r="G79" s="255" t="s">
        <v>127</v>
      </c>
      <c r="H79" s="328" t="s">
        <v>57</v>
      </c>
      <c r="I79" s="203" t="s">
        <v>120</v>
      </c>
      <c r="J79" s="203" t="s">
        <v>120</v>
      </c>
      <c r="K79" s="333" t="s">
        <v>64</v>
      </c>
      <c r="L79" s="400" t="s">
        <v>185</v>
      </c>
      <c r="M79" s="399">
        <v>100</v>
      </c>
      <c r="N79" s="194" t="s">
        <v>66</v>
      </c>
      <c r="O79" s="647">
        <f>Tabla1[[#This Row],[Avance Acumulado númerico o Porcentaje de la Actividad]]/Tabla1[[#This Row],[Meta 2020
(Actividad ó Meta anual)]]</f>
        <v>0</v>
      </c>
      <c r="P79" s="419">
        <v>0.4</v>
      </c>
      <c r="Q79" s="194" t="s">
        <v>976</v>
      </c>
      <c r="R79" s="194"/>
      <c r="S79" s="194" t="s">
        <v>158</v>
      </c>
      <c r="T79" s="665" t="s">
        <v>147</v>
      </c>
      <c r="U79" s="602">
        <f>Tabla1[[#This Row],[Avance Mes Enero]]+Tabla1[[#This Row],[Avance Mes Febrero]]</f>
        <v>0</v>
      </c>
      <c r="V79" s="640"/>
      <c r="W79" s="650"/>
      <c r="X79" s="43"/>
      <c r="Y79" s="606" t="s">
        <v>972</v>
      </c>
      <c r="Z79" s="607">
        <v>0</v>
      </c>
      <c r="AA79" s="41" t="s">
        <v>823</v>
      </c>
      <c r="AB79" s="611" t="s">
        <v>977</v>
      </c>
      <c r="AC79" s="770">
        <v>0</v>
      </c>
      <c r="AD79" s="611"/>
      <c r="AE79" s="611" t="s">
        <v>561</v>
      </c>
      <c r="AF79" s="609"/>
      <c r="AG79" s="612"/>
      <c r="AH79" s="611"/>
      <c r="AI79" s="609">
        <v>0</v>
      </c>
      <c r="AJ79" s="612" t="s">
        <v>953</v>
      </c>
      <c r="AK79" s="611" t="s">
        <v>952</v>
      </c>
      <c r="AL79" s="609">
        <v>0</v>
      </c>
      <c r="AM79" s="761" t="s">
        <v>954</v>
      </c>
    </row>
    <row r="80" spans="1:39" ht="105" x14ac:dyDescent="0.2">
      <c r="A80" s="389" t="s">
        <v>140</v>
      </c>
      <c r="B80" s="108" t="s">
        <v>146</v>
      </c>
      <c r="C80" s="303" t="s">
        <v>144</v>
      </c>
      <c r="D80" s="287" t="s">
        <v>138</v>
      </c>
      <c r="E80" s="108" t="s">
        <v>136</v>
      </c>
      <c r="F80" s="288" t="s">
        <v>131</v>
      </c>
      <c r="G80" s="112" t="s">
        <v>128</v>
      </c>
      <c r="H80" s="330" t="s">
        <v>67</v>
      </c>
      <c r="I80" s="286" t="s">
        <v>120</v>
      </c>
      <c r="J80" s="186" t="s">
        <v>120</v>
      </c>
      <c r="K80" s="113" t="s">
        <v>68</v>
      </c>
      <c r="L80" s="173" t="s">
        <v>179</v>
      </c>
      <c r="M80" s="306">
        <v>1</v>
      </c>
      <c r="N80" s="113" t="s">
        <v>69</v>
      </c>
      <c r="O80" s="623">
        <f>Tabla1[[#This Row],[Avance Acumulado númerico o Porcentaje de la Actividad]]/Tabla1[[#This Row],[Meta 2020
(Actividad ó Meta anual)]]</f>
        <v>1</v>
      </c>
      <c r="P80" s="307">
        <v>0.2</v>
      </c>
      <c r="Q80" s="113" t="s">
        <v>401</v>
      </c>
      <c r="R80" s="187">
        <v>39564802</v>
      </c>
      <c r="S80" s="117" t="s">
        <v>11</v>
      </c>
      <c r="T80" s="605" t="s">
        <v>55</v>
      </c>
      <c r="U80" s="602">
        <f>Tabla1[[#This Row],[Avance Mes Enero]]+Tabla1[[#This Row],[Avance Mes Febrero]]</f>
        <v>1</v>
      </c>
      <c r="V80" s="603"/>
      <c r="W80" s="625"/>
      <c r="X80" s="605"/>
      <c r="Y80" s="606" t="s">
        <v>978</v>
      </c>
      <c r="Z80" s="607">
        <v>1</v>
      </c>
      <c r="AA80" s="41" t="s">
        <v>979</v>
      </c>
      <c r="AB80" s="611" t="s">
        <v>708</v>
      </c>
      <c r="AC80" s="616"/>
      <c r="AD80" s="616"/>
      <c r="AE80" s="611" t="s">
        <v>708</v>
      </c>
      <c r="AF80" s="609"/>
      <c r="AG80" s="612"/>
      <c r="AH80" s="611" t="s">
        <v>708</v>
      </c>
      <c r="AI80" s="609">
        <v>0</v>
      </c>
      <c r="AJ80" s="612" t="s">
        <v>563</v>
      </c>
      <c r="AK80" s="611" t="s">
        <v>708</v>
      </c>
      <c r="AL80" s="609">
        <v>0</v>
      </c>
      <c r="AM80" s="612" t="s">
        <v>563</v>
      </c>
    </row>
    <row r="81" spans="1:39" ht="409.6" thickBot="1" x14ac:dyDescent="0.25">
      <c r="A81" s="392" t="s">
        <v>140</v>
      </c>
      <c r="B81" s="220" t="s">
        <v>146</v>
      </c>
      <c r="C81" s="401" t="s">
        <v>144</v>
      </c>
      <c r="D81" s="359" t="s">
        <v>138</v>
      </c>
      <c r="E81" s="220" t="s">
        <v>136</v>
      </c>
      <c r="F81" s="360" t="s">
        <v>131</v>
      </c>
      <c r="G81" s="224" t="s">
        <v>128</v>
      </c>
      <c r="H81" s="406" t="s">
        <v>67</v>
      </c>
      <c r="I81" s="358" t="s">
        <v>120</v>
      </c>
      <c r="J81" s="408" t="s">
        <v>120</v>
      </c>
      <c r="K81" s="229" t="s">
        <v>68</v>
      </c>
      <c r="L81" s="409">
        <v>0.25</v>
      </c>
      <c r="M81" s="648">
        <v>1</v>
      </c>
      <c r="N81" s="229" t="s">
        <v>70</v>
      </c>
      <c r="O81" s="647">
        <f>Tabla1[[#This Row],[Avance Acumulado númerico o Porcentaje de la Actividad]]/Tabla1[[#This Row],[Meta 2020
(Actividad ó Meta anual)]]</f>
        <v>0.22</v>
      </c>
      <c r="P81" s="394">
        <v>0.8</v>
      </c>
      <c r="Q81" s="229" t="s">
        <v>402</v>
      </c>
      <c r="R81" s="232"/>
      <c r="S81" s="233" t="s">
        <v>158</v>
      </c>
      <c r="T81" s="649" t="s">
        <v>147</v>
      </c>
      <c r="U81" s="722">
        <f>AF81</f>
        <v>0.22</v>
      </c>
      <c r="V81" s="767"/>
      <c r="W81" s="768"/>
      <c r="X81" s="649"/>
      <c r="Y81" s="606" t="s">
        <v>980</v>
      </c>
      <c r="Z81" s="769">
        <v>9.0899999999999995E-2</v>
      </c>
      <c r="AA81" s="771" t="s">
        <v>981</v>
      </c>
      <c r="AB81" s="611" t="s">
        <v>982</v>
      </c>
      <c r="AC81" s="652">
        <v>0.15</v>
      </c>
      <c r="AD81" s="610" t="s">
        <v>983</v>
      </c>
      <c r="AE81" s="772" t="s">
        <v>984</v>
      </c>
      <c r="AF81" s="652">
        <v>0.22</v>
      </c>
      <c r="AG81" s="612" t="s">
        <v>985</v>
      </c>
      <c r="AH81" s="772"/>
      <c r="AI81" s="652">
        <v>0</v>
      </c>
      <c r="AJ81" s="612" t="s">
        <v>953</v>
      </c>
      <c r="AK81" s="611" t="s">
        <v>952</v>
      </c>
      <c r="AL81" s="652">
        <v>0</v>
      </c>
      <c r="AM81" s="761" t="s">
        <v>954</v>
      </c>
    </row>
    <row r="82" spans="1:39" ht="105" x14ac:dyDescent="0.2">
      <c r="A82" s="309" t="s">
        <v>140</v>
      </c>
      <c r="B82" s="121" t="s">
        <v>146</v>
      </c>
      <c r="C82" s="337" t="s">
        <v>143</v>
      </c>
      <c r="D82" s="310" t="s">
        <v>138</v>
      </c>
      <c r="E82" s="121" t="s">
        <v>136</v>
      </c>
      <c r="F82" s="311" t="s">
        <v>131</v>
      </c>
      <c r="G82" s="125" t="s">
        <v>128</v>
      </c>
      <c r="H82" s="336" t="s">
        <v>67</v>
      </c>
      <c r="I82" s="347" t="s">
        <v>74</v>
      </c>
      <c r="J82" s="338" t="s">
        <v>191</v>
      </c>
      <c r="K82" s="127" t="s">
        <v>71</v>
      </c>
      <c r="L82" s="217">
        <v>0.02</v>
      </c>
      <c r="M82" s="132">
        <v>1</v>
      </c>
      <c r="N82" s="133" t="s">
        <v>403</v>
      </c>
      <c r="O82" s="742">
        <f>Tabla1[[#This Row],[Avance Acumulado númerico o Porcentaje de la Actividad]]/Tabla1[[#This Row],[Meta 2020
(Actividad ó Meta anual)]]</f>
        <v>1</v>
      </c>
      <c r="P82" s="314">
        <v>0.05</v>
      </c>
      <c r="Q82" s="133" t="s">
        <v>405</v>
      </c>
      <c r="R82" s="136">
        <v>41058028</v>
      </c>
      <c r="S82" s="133" t="s">
        <v>152</v>
      </c>
      <c r="T82" s="754" t="s">
        <v>149</v>
      </c>
      <c r="U82" s="602">
        <f>Tabla1[[#This Row],[Avance Mes Enero]]+Tabla1[[#This Row],[Avance Mes Febrero]]+AL82</f>
        <v>1</v>
      </c>
      <c r="V82" s="744"/>
      <c r="W82" s="745"/>
      <c r="X82" s="743"/>
      <c r="Y82" s="606" t="s">
        <v>986</v>
      </c>
      <c r="Z82" s="607">
        <v>0</v>
      </c>
      <c r="AA82" s="41" t="s">
        <v>823</v>
      </c>
      <c r="AB82" s="611" t="s">
        <v>987</v>
      </c>
      <c r="AC82" s="609">
        <v>0</v>
      </c>
      <c r="AD82" s="609" t="s">
        <v>561</v>
      </c>
      <c r="AE82" s="611" t="s">
        <v>988</v>
      </c>
      <c r="AF82" s="609"/>
      <c r="AG82" s="612"/>
      <c r="AH82" s="611" t="s">
        <v>989</v>
      </c>
      <c r="AI82" s="609">
        <v>0</v>
      </c>
      <c r="AJ82" s="612"/>
      <c r="AK82" s="611" t="s">
        <v>990</v>
      </c>
      <c r="AL82" s="609">
        <v>1</v>
      </c>
      <c r="AM82" s="761" t="s">
        <v>991</v>
      </c>
    </row>
    <row r="83" spans="1:39" ht="105" x14ac:dyDescent="0.2">
      <c r="A83" s="316" t="s">
        <v>140</v>
      </c>
      <c r="B83" s="27" t="s">
        <v>146</v>
      </c>
      <c r="C83" s="58" t="s">
        <v>143</v>
      </c>
      <c r="D83" s="49" t="s">
        <v>138</v>
      </c>
      <c r="E83" s="27" t="s">
        <v>136</v>
      </c>
      <c r="F83" s="38" t="s">
        <v>131</v>
      </c>
      <c r="G83" s="37" t="s">
        <v>128</v>
      </c>
      <c r="H83" s="14" t="s">
        <v>67</v>
      </c>
      <c r="I83" s="33" t="s">
        <v>74</v>
      </c>
      <c r="J83" s="2" t="s">
        <v>191</v>
      </c>
      <c r="K83" s="11" t="s">
        <v>71</v>
      </c>
      <c r="L83" s="70">
        <v>0.03</v>
      </c>
      <c r="M83" s="64">
        <v>1</v>
      </c>
      <c r="N83" s="8" t="s">
        <v>404</v>
      </c>
      <c r="O83" s="654">
        <f>Tabla1[[#This Row],[Avance Acumulado númerico o Porcentaje de la Actividad]]/Tabla1[[#This Row],[Meta 2020
(Actividad ó Meta anual)]]</f>
        <v>0</v>
      </c>
      <c r="P83" s="68">
        <v>0.15</v>
      </c>
      <c r="Q83" s="8" t="s">
        <v>406</v>
      </c>
      <c r="R83" s="46"/>
      <c r="S83" s="8" t="s">
        <v>149</v>
      </c>
      <c r="T83" s="755" t="s">
        <v>147</v>
      </c>
      <c r="U83" s="602">
        <f>Tabla1[[#This Row],[Avance Mes Enero]]+Tabla1[[#This Row],[Avance Mes Febrero]]</f>
        <v>0</v>
      </c>
      <c r="V83" s="751"/>
      <c r="W83" s="657"/>
      <c r="X83" s="755"/>
      <c r="Y83" s="619" t="s">
        <v>992</v>
      </c>
      <c r="Z83" s="607">
        <v>0</v>
      </c>
      <c r="AA83" s="41" t="s">
        <v>823</v>
      </c>
      <c r="AB83" s="611" t="s">
        <v>993</v>
      </c>
      <c r="AC83" s="609">
        <v>0</v>
      </c>
      <c r="AD83" s="609" t="s">
        <v>561</v>
      </c>
      <c r="AE83" s="611" t="s">
        <v>993</v>
      </c>
      <c r="AF83" s="609"/>
      <c r="AG83" s="612"/>
      <c r="AH83" s="611" t="s">
        <v>989</v>
      </c>
      <c r="AI83" s="609">
        <v>0</v>
      </c>
      <c r="AJ83" s="612"/>
      <c r="AK83" s="611" t="s">
        <v>994</v>
      </c>
      <c r="AL83" s="609">
        <v>0</v>
      </c>
      <c r="AM83" s="612"/>
    </row>
    <row r="84" spans="1:3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55">
        <v>1</v>
      </c>
      <c r="N84" s="8" t="s">
        <v>407</v>
      </c>
      <c r="O84" s="654">
        <f>Tabla1[[#This Row],[Avance Acumulado númerico o Porcentaje de la Actividad]]/Tabla1[[#This Row],[Meta 2020
(Actividad ó Meta anual)]]</f>
        <v>1</v>
      </c>
      <c r="P84" s="68">
        <v>0.05</v>
      </c>
      <c r="Q84" s="8" t="s">
        <v>419</v>
      </c>
      <c r="R84" s="8"/>
      <c r="S84" s="8" t="s">
        <v>11</v>
      </c>
      <c r="T84" s="755" t="s">
        <v>11</v>
      </c>
      <c r="U84" s="602">
        <f>Tabla1[[#This Row],[Avance Mes Enero]]+Tabla1[[#This Row],[Avance Mes Febrero]]</f>
        <v>1</v>
      </c>
      <c r="V84" s="751"/>
      <c r="W84" s="657"/>
      <c r="X84" s="755"/>
      <c r="Y84" s="606" t="s">
        <v>995</v>
      </c>
      <c r="Z84" s="607">
        <v>1</v>
      </c>
      <c r="AA84" s="41" t="s">
        <v>996</v>
      </c>
      <c r="AB84" s="611" t="s">
        <v>708</v>
      </c>
      <c r="AC84" s="611" t="s">
        <v>708</v>
      </c>
      <c r="AD84" s="616"/>
      <c r="AE84" s="611" t="s">
        <v>708</v>
      </c>
      <c r="AF84" s="609"/>
      <c r="AG84" s="612"/>
      <c r="AH84" s="611" t="s">
        <v>708</v>
      </c>
      <c r="AI84" s="609">
        <v>0</v>
      </c>
      <c r="AJ84" s="612" t="s">
        <v>563</v>
      </c>
      <c r="AK84" s="611" t="s">
        <v>708</v>
      </c>
      <c r="AL84" s="609">
        <v>0</v>
      </c>
      <c r="AM84" s="612" t="s">
        <v>563</v>
      </c>
    </row>
    <row r="85" spans="1:39" ht="409.5" x14ac:dyDescent="0.2">
      <c r="A85" s="316" t="s">
        <v>140</v>
      </c>
      <c r="B85" s="27" t="s">
        <v>146</v>
      </c>
      <c r="C85" s="58" t="s">
        <v>143</v>
      </c>
      <c r="D85" s="49" t="s">
        <v>138</v>
      </c>
      <c r="E85" s="27" t="s">
        <v>136</v>
      </c>
      <c r="F85" s="38" t="s">
        <v>131</v>
      </c>
      <c r="G85" s="37" t="s">
        <v>128</v>
      </c>
      <c r="H85" s="14" t="s">
        <v>67</v>
      </c>
      <c r="I85" s="5" t="s">
        <v>192</v>
      </c>
      <c r="J85" s="5" t="s">
        <v>73</v>
      </c>
      <c r="K85" s="11" t="s">
        <v>71</v>
      </c>
      <c r="L85" s="70">
        <v>0.02</v>
      </c>
      <c r="M85" s="64">
        <v>1</v>
      </c>
      <c r="N85" s="8" t="s">
        <v>408</v>
      </c>
      <c r="O85" s="654">
        <f>Tabla1[[#This Row],[Avance Acumulado númerico o Porcentaje de la Actividad]]/Tabla1[[#This Row],[Meta 2020
(Actividad ó Meta anual)]]</f>
        <v>0.52</v>
      </c>
      <c r="P85" s="68">
        <v>0.15</v>
      </c>
      <c r="Q85" s="8" t="s">
        <v>409</v>
      </c>
      <c r="R85" s="8"/>
      <c r="S85" s="8" t="s">
        <v>55</v>
      </c>
      <c r="T85" s="755" t="s">
        <v>147</v>
      </c>
      <c r="U85" s="725">
        <f>AL85</f>
        <v>0.52</v>
      </c>
      <c r="V85" s="751"/>
      <c r="W85" s="657"/>
      <c r="X85" s="755"/>
      <c r="Y85" s="668" t="s">
        <v>997</v>
      </c>
      <c r="Z85" s="760">
        <v>0.24</v>
      </c>
      <c r="AA85" s="41" t="s">
        <v>998</v>
      </c>
      <c r="AB85" s="611"/>
      <c r="AC85" s="652">
        <v>0.33</v>
      </c>
      <c r="AD85" s="616"/>
      <c r="AE85" s="611" t="s">
        <v>999</v>
      </c>
      <c r="AF85" s="652">
        <v>0.38</v>
      </c>
      <c r="AG85" s="612" t="s">
        <v>1000</v>
      </c>
      <c r="AH85" s="608" t="s">
        <v>1001</v>
      </c>
      <c r="AI85" s="652">
        <v>0.42</v>
      </c>
      <c r="AJ85" s="612" t="s">
        <v>1002</v>
      </c>
      <c r="AK85" s="608" t="s">
        <v>1003</v>
      </c>
      <c r="AL85" s="652">
        <v>0.52</v>
      </c>
      <c r="AM85" s="612" t="s">
        <v>1004</v>
      </c>
    </row>
    <row r="86" spans="1:39" ht="118.5" customHeight="1" x14ac:dyDescent="0.2">
      <c r="A86" s="316" t="s">
        <v>140</v>
      </c>
      <c r="B86" s="27" t="s">
        <v>146</v>
      </c>
      <c r="C86" s="58" t="s">
        <v>143</v>
      </c>
      <c r="D86" s="49" t="s">
        <v>138</v>
      </c>
      <c r="E86" s="27" t="s">
        <v>136</v>
      </c>
      <c r="F86" s="38" t="s">
        <v>131</v>
      </c>
      <c r="G86" s="37" t="s">
        <v>128</v>
      </c>
      <c r="H86" s="14" t="s">
        <v>67</v>
      </c>
      <c r="I86" s="5" t="s">
        <v>1005</v>
      </c>
      <c r="J86" s="5" t="s">
        <v>76</v>
      </c>
      <c r="K86" s="11" t="s">
        <v>71</v>
      </c>
      <c r="L86" s="70">
        <v>0.01</v>
      </c>
      <c r="M86" s="55">
        <v>12</v>
      </c>
      <c r="N86" s="8" t="s">
        <v>75</v>
      </c>
      <c r="O86" s="654">
        <f>Tabla1[[#This Row],[Avance Acumulado númerico o Porcentaje de la Actividad]]/Tabla1[[#This Row],[Meta 2020
(Actividad ó Meta anual)]]</f>
        <v>0.41666666666666669</v>
      </c>
      <c r="P86" s="68">
        <v>0.02</v>
      </c>
      <c r="Q86" s="8" t="s">
        <v>420</v>
      </c>
      <c r="R86" s="8"/>
      <c r="S86" s="8" t="s">
        <v>158</v>
      </c>
      <c r="T86" s="755" t="s">
        <v>147</v>
      </c>
      <c r="U86" s="602">
        <f>Tabla1[[#This Row],[Avance Mes Enero]]+Tabla1[[#This Row],[Avance Mes Febrero]]+AC86+AF86+AI86+AL86</f>
        <v>5</v>
      </c>
      <c r="V86" s="751"/>
      <c r="W86" s="657"/>
      <c r="X86" s="755"/>
      <c r="Y86" s="606" t="s">
        <v>1006</v>
      </c>
      <c r="Z86" s="607">
        <v>2</v>
      </c>
      <c r="AA86" s="41" t="s">
        <v>1007</v>
      </c>
      <c r="AB86" s="611"/>
      <c r="AC86" s="616"/>
      <c r="AD86" s="616"/>
      <c r="AE86" s="611" t="s">
        <v>1008</v>
      </c>
      <c r="AF86" s="609">
        <v>1</v>
      </c>
      <c r="AG86" s="612" t="s">
        <v>1009</v>
      </c>
      <c r="AH86" s="611" t="s">
        <v>1010</v>
      </c>
      <c r="AI86" s="609">
        <v>1</v>
      </c>
      <c r="AJ86" s="612" t="s">
        <v>1011</v>
      </c>
      <c r="AK86" s="611" t="s">
        <v>1012</v>
      </c>
      <c r="AL86" s="609">
        <v>1</v>
      </c>
      <c r="AM86" s="612" t="s">
        <v>1013</v>
      </c>
    </row>
    <row r="87" spans="1:39" ht="105" x14ac:dyDescent="0.2">
      <c r="A87" s="316" t="s">
        <v>140</v>
      </c>
      <c r="B87" s="27" t="s">
        <v>146</v>
      </c>
      <c r="C87" s="58" t="s">
        <v>143</v>
      </c>
      <c r="D87" s="49" t="s">
        <v>138</v>
      </c>
      <c r="E87" s="27" t="s">
        <v>136</v>
      </c>
      <c r="F87" s="38" t="s">
        <v>131</v>
      </c>
      <c r="G87" s="37" t="s">
        <v>128</v>
      </c>
      <c r="H87" s="14" t="s">
        <v>67</v>
      </c>
      <c r="I87" s="5" t="s">
        <v>1014</v>
      </c>
      <c r="J87" s="5" t="s">
        <v>190</v>
      </c>
      <c r="K87" s="11" t="s">
        <v>71</v>
      </c>
      <c r="L87" s="70">
        <v>0.01</v>
      </c>
      <c r="M87" s="55">
        <v>11</v>
      </c>
      <c r="N87" s="8" t="s">
        <v>1015</v>
      </c>
      <c r="O87" s="654">
        <f>Tabla1[[#This Row],[Avance Acumulado númerico o Porcentaje de la Actividad]]/Tabla1[[#This Row],[Meta 2020
(Actividad ó Meta anual)]]</f>
        <v>9.0909090909090912E-2</v>
      </c>
      <c r="P87" s="68">
        <v>0.08</v>
      </c>
      <c r="Q87" s="8" t="s">
        <v>1016</v>
      </c>
      <c r="R87" s="8"/>
      <c r="S87" s="8" t="s">
        <v>55</v>
      </c>
      <c r="T87" s="755" t="s">
        <v>147</v>
      </c>
      <c r="U87" s="602">
        <f>Tabla1[[#This Row],[Avance Mes Enero]]+Tabla1[[#This Row],[Avance Mes Febrero]]+AC87+AF87+AI87+AL87</f>
        <v>1</v>
      </c>
      <c r="V87" s="751"/>
      <c r="W87" s="657"/>
      <c r="X87" s="755"/>
      <c r="Y87" s="773" t="s">
        <v>1017</v>
      </c>
      <c r="Z87" s="607">
        <v>0</v>
      </c>
      <c r="AA87" s="41" t="s">
        <v>823</v>
      </c>
      <c r="AB87" s="718" t="s">
        <v>1018</v>
      </c>
      <c r="AC87" s="609">
        <v>1</v>
      </c>
      <c r="AD87" s="718" t="s">
        <v>1019</v>
      </c>
      <c r="AE87" s="611" t="s">
        <v>1020</v>
      </c>
      <c r="AF87" s="609">
        <v>0</v>
      </c>
      <c r="AG87" s="612"/>
      <c r="AH87" s="611" t="s">
        <v>1021</v>
      </c>
      <c r="AI87" s="609">
        <v>0</v>
      </c>
      <c r="AJ87" s="612"/>
      <c r="AK87" s="611" t="s">
        <v>1021</v>
      </c>
      <c r="AL87" s="609">
        <v>0</v>
      </c>
      <c r="AM87" s="612"/>
    </row>
    <row r="88" spans="1:39" ht="105" x14ac:dyDescent="0.2">
      <c r="A88" s="316" t="s">
        <v>140</v>
      </c>
      <c r="B88" s="27" t="s">
        <v>146</v>
      </c>
      <c r="C88" s="58" t="s">
        <v>143</v>
      </c>
      <c r="D88" s="49" t="s">
        <v>138</v>
      </c>
      <c r="E88" s="27" t="s">
        <v>136</v>
      </c>
      <c r="F88" s="38" t="s">
        <v>131</v>
      </c>
      <c r="G88" s="37" t="s">
        <v>128</v>
      </c>
      <c r="H88" s="14" t="s">
        <v>67</v>
      </c>
      <c r="I88" s="5" t="s">
        <v>74</v>
      </c>
      <c r="J88" s="5" t="s">
        <v>196</v>
      </c>
      <c r="K88" s="11" t="s">
        <v>71</v>
      </c>
      <c r="L88" s="70">
        <v>0.01</v>
      </c>
      <c r="M88" s="55">
        <v>4</v>
      </c>
      <c r="N88" s="8" t="s">
        <v>411</v>
      </c>
      <c r="O88" s="654">
        <f>Tabla1[[#This Row],[Avance Acumulado númerico o Porcentaje de la Actividad]]/Tabla1[[#This Row],[Meta 2020
(Actividad ó Meta anual)]]</f>
        <v>0.25</v>
      </c>
      <c r="P88" s="68">
        <v>0.1</v>
      </c>
      <c r="Q88" s="8" t="s">
        <v>416</v>
      </c>
      <c r="R88" s="8"/>
      <c r="S88" s="8" t="s">
        <v>158</v>
      </c>
      <c r="T88" s="755" t="s">
        <v>147</v>
      </c>
      <c r="U88" s="602">
        <f>Tabla1[[#This Row],[Avance Mes Enero]]+Tabla1[[#This Row],[Avance Mes Febrero]]+AC88+AF88+AI88++AL88</f>
        <v>1</v>
      </c>
      <c r="V88" s="606" t="s">
        <v>1022</v>
      </c>
      <c r="W88" s="657">
        <v>0</v>
      </c>
      <c r="X88" s="755" t="s">
        <v>561</v>
      </c>
      <c r="Y88" s="741" t="s">
        <v>1022</v>
      </c>
      <c r="Z88" s="607">
        <v>0</v>
      </c>
      <c r="AA88" s="41" t="s">
        <v>823</v>
      </c>
      <c r="AB88" s="619" t="s">
        <v>1022</v>
      </c>
      <c r="AC88" s="609">
        <v>0</v>
      </c>
      <c r="AD88" s="609" t="s">
        <v>561</v>
      </c>
      <c r="AE88" s="611" t="s">
        <v>1023</v>
      </c>
      <c r="AF88" s="609">
        <v>1</v>
      </c>
      <c r="AG88" s="747" t="s">
        <v>932</v>
      </c>
      <c r="AH88" s="611" t="s">
        <v>1024</v>
      </c>
      <c r="AI88" s="609">
        <v>0</v>
      </c>
      <c r="AJ88" s="747"/>
      <c r="AK88" s="611" t="s">
        <v>1025</v>
      </c>
      <c r="AL88" s="609">
        <v>0</v>
      </c>
      <c r="AM88" s="747"/>
    </row>
    <row r="89" spans="1:39" ht="105" x14ac:dyDescent="0.2">
      <c r="A89" s="316" t="s">
        <v>140</v>
      </c>
      <c r="B89" s="27" t="s">
        <v>146</v>
      </c>
      <c r="C89" s="58" t="s">
        <v>143</v>
      </c>
      <c r="D89" s="49" t="s">
        <v>138</v>
      </c>
      <c r="E89" s="27" t="s">
        <v>136</v>
      </c>
      <c r="F89" s="38" t="s">
        <v>131</v>
      </c>
      <c r="G89" s="37" t="s">
        <v>128</v>
      </c>
      <c r="H89" s="14" t="s">
        <v>67</v>
      </c>
      <c r="I89" s="5" t="s">
        <v>1005</v>
      </c>
      <c r="J89" s="5" t="s">
        <v>76</v>
      </c>
      <c r="K89" s="11" t="s">
        <v>71</v>
      </c>
      <c r="L89" s="70">
        <v>0.01</v>
      </c>
      <c r="M89" s="55">
        <v>1</v>
      </c>
      <c r="N89" s="8" t="s">
        <v>1026</v>
      </c>
      <c r="O89" s="654">
        <f>Tabla1[[#This Row],[Avance Acumulado númerico o Porcentaje de la Actividad]]/Tabla1[[#This Row],[Meta 2020
(Actividad ó Meta anual)]]</f>
        <v>0</v>
      </c>
      <c r="P89" s="68">
        <v>0.02</v>
      </c>
      <c r="Q89" s="666" t="s">
        <v>1027</v>
      </c>
      <c r="R89" s="8"/>
      <c r="S89" s="8" t="s">
        <v>158</v>
      </c>
      <c r="T89" s="755" t="s">
        <v>72</v>
      </c>
      <c r="U89" s="602">
        <f>Tabla1[[#This Row],[Avance Mes Enero]]+Tabla1[[#This Row],[Avance Mes Febrero]]</f>
        <v>0</v>
      </c>
      <c r="V89" s="751"/>
      <c r="W89" s="657"/>
      <c r="X89" s="755"/>
      <c r="Y89" s="606" t="s">
        <v>1028</v>
      </c>
      <c r="Z89" s="607"/>
      <c r="AA89" s="41"/>
      <c r="AB89" s="611"/>
      <c r="AC89" s="616"/>
      <c r="AD89" s="616" t="s">
        <v>1029</v>
      </c>
      <c r="AE89" s="611" t="s">
        <v>1030</v>
      </c>
      <c r="AF89" s="609">
        <v>0</v>
      </c>
      <c r="AG89" s="612" t="s">
        <v>1031</v>
      </c>
      <c r="AH89" s="611" t="s">
        <v>1032</v>
      </c>
      <c r="AI89" s="609">
        <v>0</v>
      </c>
      <c r="AJ89" s="612" t="s">
        <v>1031</v>
      </c>
      <c r="AK89" s="611" t="s">
        <v>1033</v>
      </c>
      <c r="AL89" s="609">
        <v>0</v>
      </c>
      <c r="AM89" s="612" t="s">
        <v>1031</v>
      </c>
    </row>
    <row r="90" spans="1:39" ht="105" x14ac:dyDescent="0.2">
      <c r="A90" s="316" t="s">
        <v>140</v>
      </c>
      <c r="B90" s="27" t="s">
        <v>146</v>
      </c>
      <c r="C90" s="58" t="s">
        <v>143</v>
      </c>
      <c r="D90" s="49" t="s">
        <v>138</v>
      </c>
      <c r="E90" s="27" t="s">
        <v>136</v>
      </c>
      <c r="F90" s="38" t="s">
        <v>131</v>
      </c>
      <c r="G90" s="37" t="s">
        <v>128</v>
      </c>
      <c r="H90" s="14" t="s">
        <v>67</v>
      </c>
      <c r="I90" s="5" t="s">
        <v>1005</v>
      </c>
      <c r="J90" s="5" t="s">
        <v>76</v>
      </c>
      <c r="K90" s="11" t="s">
        <v>71</v>
      </c>
      <c r="L90" s="70">
        <v>0.01</v>
      </c>
      <c r="M90" s="51">
        <v>1</v>
      </c>
      <c r="N90" s="8" t="s">
        <v>1034</v>
      </c>
      <c r="O90" s="654">
        <f>Tabla1[[#This Row],[Avance Acumulado númerico o Porcentaje de la Actividad]]/Tabla1[[#This Row],[Meta 2020
(Actividad ó Meta anual)]]</f>
        <v>0</v>
      </c>
      <c r="P90" s="68">
        <v>0.02</v>
      </c>
      <c r="Q90" s="666" t="s">
        <v>1035</v>
      </c>
      <c r="R90" s="8"/>
      <c r="S90" s="8" t="s">
        <v>72</v>
      </c>
      <c r="T90" s="755" t="s">
        <v>147</v>
      </c>
      <c r="U90" s="602">
        <f>Tabla1[[#This Row],[Avance Mes Enero]]+Tabla1[[#This Row],[Avance Mes Febrero]]</f>
        <v>0</v>
      </c>
      <c r="V90" s="751"/>
      <c r="W90" s="657"/>
      <c r="X90" s="755"/>
      <c r="Y90" s="606" t="s">
        <v>1036</v>
      </c>
      <c r="Z90" s="607"/>
      <c r="AA90" s="41"/>
      <c r="AB90" s="611"/>
      <c r="AC90" s="616"/>
      <c r="AD90" s="616" t="s">
        <v>1029</v>
      </c>
      <c r="AE90" s="611" t="s">
        <v>1030</v>
      </c>
      <c r="AF90" s="609">
        <v>0</v>
      </c>
      <c r="AG90" s="612" t="s">
        <v>1031</v>
      </c>
      <c r="AH90" s="611" t="s">
        <v>1037</v>
      </c>
      <c r="AI90" s="609">
        <v>0</v>
      </c>
      <c r="AJ90" s="612" t="s">
        <v>1031</v>
      </c>
      <c r="AK90" s="611" t="s">
        <v>1033</v>
      </c>
      <c r="AL90" s="609">
        <v>0</v>
      </c>
      <c r="AM90" s="612" t="s">
        <v>1031</v>
      </c>
    </row>
    <row r="91" spans="1:39" ht="135.75" customHeight="1" x14ac:dyDescent="0.2">
      <c r="A91" s="316" t="s">
        <v>140</v>
      </c>
      <c r="B91" s="27" t="s">
        <v>146</v>
      </c>
      <c r="C91" s="58" t="s">
        <v>143</v>
      </c>
      <c r="D91" s="49" t="s">
        <v>138</v>
      </c>
      <c r="E91" s="27" t="s">
        <v>136</v>
      </c>
      <c r="F91" s="38" t="s">
        <v>131</v>
      </c>
      <c r="G91" s="37" t="s">
        <v>128</v>
      </c>
      <c r="H91" s="14" t="s">
        <v>67</v>
      </c>
      <c r="I91" s="5" t="s">
        <v>1005</v>
      </c>
      <c r="J91" s="5" t="s">
        <v>76</v>
      </c>
      <c r="K91" s="11" t="s">
        <v>71</v>
      </c>
      <c r="L91" s="70">
        <v>0.01</v>
      </c>
      <c r="M91" s="55">
        <v>4</v>
      </c>
      <c r="N91" s="8" t="s">
        <v>1038</v>
      </c>
      <c r="O91" s="654">
        <f>Tabla1[[#This Row],[Avance Acumulado númerico o Porcentaje de la Actividad]]/Tabla1[[#This Row],[Meta 2020
(Actividad ó Meta anual)]]</f>
        <v>0</v>
      </c>
      <c r="P91" s="68">
        <v>0.02</v>
      </c>
      <c r="Q91" s="8" t="s">
        <v>1039</v>
      </c>
      <c r="R91" s="8"/>
      <c r="S91" s="8" t="s">
        <v>72</v>
      </c>
      <c r="T91" s="755" t="s">
        <v>147</v>
      </c>
      <c r="U91" s="602">
        <f>Tabla1[[#This Row],[Avance Mes Enero]]+Tabla1[[#This Row],[Avance Mes Febrero]]</f>
        <v>0</v>
      </c>
      <c r="V91" s="751"/>
      <c r="W91" s="657"/>
      <c r="X91" s="755"/>
      <c r="Y91" s="606" t="s">
        <v>1036</v>
      </c>
      <c r="Z91" s="607"/>
      <c r="AA91" s="41"/>
      <c r="AB91" s="611"/>
      <c r="AC91" s="616"/>
      <c r="AD91" s="616" t="s">
        <v>1029</v>
      </c>
      <c r="AE91" s="611" t="s">
        <v>1040</v>
      </c>
      <c r="AF91" s="609">
        <v>0</v>
      </c>
      <c r="AG91" s="612" t="s">
        <v>1041</v>
      </c>
      <c r="AH91" s="611" t="s">
        <v>1042</v>
      </c>
      <c r="AI91" s="609">
        <v>0</v>
      </c>
      <c r="AJ91" s="612" t="s">
        <v>1041</v>
      </c>
      <c r="AK91" s="611" t="s">
        <v>1043</v>
      </c>
      <c r="AL91" s="609">
        <v>0</v>
      </c>
      <c r="AM91" s="612" t="s">
        <v>1041</v>
      </c>
    </row>
    <row r="92" spans="1:39" ht="135.75" customHeight="1" x14ac:dyDescent="0.2">
      <c r="A92" s="316" t="s">
        <v>140</v>
      </c>
      <c r="B92" s="27" t="s">
        <v>146</v>
      </c>
      <c r="C92" s="58" t="s">
        <v>143</v>
      </c>
      <c r="D92" s="49" t="s">
        <v>138</v>
      </c>
      <c r="E92" s="27" t="s">
        <v>136</v>
      </c>
      <c r="F92" s="38" t="s">
        <v>131</v>
      </c>
      <c r="G92" s="37" t="s">
        <v>128</v>
      </c>
      <c r="H92" s="14" t="s">
        <v>67</v>
      </c>
      <c r="I92" s="5" t="s">
        <v>1044</v>
      </c>
      <c r="J92" s="5" t="s">
        <v>76</v>
      </c>
      <c r="K92" s="11" t="s">
        <v>71</v>
      </c>
      <c r="L92" s="70">
        <v>0.01</v>
      </c>
      <c r="M92" s="55">
        <v>2</v>
      </c>
      <c r="N92" s="8" t="s">
        <v>1045</v>
      </c>
      <c r="O92" s="654">
        <f>Tabla1[[#This Row],[Avance Acumulado númerico o Porcentaje de la Actividad]]/Tabla1[[#This Row],[Meta 2020
(Actividad ó Meta anual)]]</f>
        <v>0</v>
      </c>
      <c r="P92" s="68">
        <v>0.02</v>
      </c>
      <c r="Q92" s="8" t="s">
        <v>1046</v>
      </c>
      <c r="R92" s="8"/>
      <c r="S92" s="8" t="s">
        <v>72</v>
      </c>
      <c r="T92" s="755" t="s">
        <v>147</v>
      </c>
      <c r="U92" s="602">
        <f>Tabla1[[#This Row],[Avance Mes Enero]]+Tabla1[[#This Row],[Avance Mes Febrero]]</f>
        <v>0</v>
      </c>
      <c r="V92" s="751"/>
      <c r="W92" s="657"/>
      <c r="X92" s="755"/>
      <c r="Y92" s="606" t="s">
        <v>1036</v>
      </c>
      <c r="Z92" s="607"/>
      <c r="AA92" s="41"/>
      <c r="AB92" s="611"/>
      <c r="AC92" s="616"/>
      <c r="AD92" s="616" t="s">
        <v>1029</v>
      </c>
      <c r="AE92" s="611" t="s">
        <v>1047</v>
      </c>
      <c r="AF92" s="609">
        <v>0</v>
      </c>
      <c r="AG92" s="612" t="s">
        <v>1048</v>
      </c>
      <c r="AH92" s="611" t="s">
        <v>1047</v>
      </c>
      <c r="AI92" s="609">
        <v>0</v>
      </c>
      <c r="AJ92" s="612" t="s">
        <v>1048</v>
      </c>
      <c r="AK92" s="611" t="s">
        <v>1047</v>
      </c>
      <c r="AL92" s="609">
        <v>0</v>
      </c>
      <c r="AM92" s="612" t="s">
        <v>1049</v>
      </c>
    </row>
    <row r="93" spans="1:39" ht="105" x14ac:dyDescent="0.2">
      <c r="A93" s="316" t="s">
        <v>140</v>
      </c>
      <c r="B93" s="27" t="s">
        <v>146</v>
      </c>
      <c r="C93" s="58" t="s">
        <v>143</v>
      </c>
      <c r="D93" s="49" t="s">
        <v>138</v>
      </c>
      <c r="E93" s="27" t="s">
        <v>136</v>
      </c>
      <c r="F93" s="38" t="s">
        <v>131</v>
      </c>
      <c r="G93" s="37" t="s">
        <v>128</v>
      </c>
      <c r="H93" s="14" t="s">
        <v>67</v>
      </c>
      <c r="I93" s="5" t="s">
        <v>1005</v>
      </c>
      <c r="J93" s="5" t="s">
        <v>76</v>
      </c>
      <c r="K93" s="11" t="s">
        <v>71</v>
      </c>
      <c r="L93" s="70">
        <v>0.01</v>
      </c>
      <c r="M93" s="55">
        <v>4</v>
      </c>
      <c r="N93" s="8" t="s">
        <v>1050</v>
      </c>
      <c r="O93" s="654">
        <f>Tabla1[[#This Row],[Avance Acumulado númerico o Porcentaje de la Actividad]]/Tabla1[[#This Row],[Meta 2020
(Actividad ó Meta anual)]]</f>
        <v>0</v>
      </c>
      <c r="P93" s="68">
        <v>0.02</v>
      </c>
      <c r="Q93" s="8" t="s">
        <v>1051</v>
      </c>
      <c r="R93" s="8"/>
      <c r="S93" s="8" t="s">
        <v>72</v>
      </c>
      <c r="T93" s="755" t="s">
        <v>78</v>
      </c>
      <c r="U93" s="602">
        <f>Tabla1[[#This Row],[Avance Mes Enero]]+Tabla1[[#This Row],[Avance Mes Febrero]]</f>
        <v>0</v>
      </c>
      <c r="V93" s="751"/>
      <c r="W93" s="657"/>
      <c r="X93" s="755"/>
      <c r="Y93" s="606" t="s">
        <v>1036</v>
      </c>
      <c r="Z93" s="607"/>
      <c r="AA93" s="41"/>
      <c r="AB93" s="611"/>
      <c r="AC93" s="616"/>
      <c r="AD93" s="616" t="s">
        <v>1029</v>
      </c>
      <c r="AE93" s="611" t="s">
        <v>1052</v>
      </c>
      <c r="AF93" s="609">
        <v>0</v>
      </c>
      <c r="AG93" s="612" t="s">
        <v>1053</v>
      </c>
      <c r="AH93" s="611" t="s">
        <v>1054</v>
      </c>
      <c r="AI93" s="609">
        <v>0</v>
      </c>
      <c r="AJ93" s="612" t="s">
        <v>1055</v>
      </c>
      <c r="AK93" s="611" t="s">
        <v>1056</v>
      </c>
      <c r="AL93" s="609">
        <v>0</v>
      </c>
      <c r="AM93" s="612" t="s">
        <v>1055</v>
      </c>
    </row>
    <row r="94" spans="1:39" ht="105" x14ac:dyDescent="0.2">
      <c r="A94" s="316" t="s">
        <v>140</v>
      </c>
      <c r="B94" s="27" t="s">
        <v>146</v>
      </c>
      <c r="C94" s="58" t="s">
        <v>143</v>
      </c>
      <c r="D94" s="49" t="s">
        <v>138</v>
      </c>
      <c r="E94" s="27" t="s">
        <v>136</v>
      </c>
      <c r="F94" s="38" t="s">
        <v>131</v>
      </c>
      <c r="G94" s="37" t="s">
        <v>128</v>
      </c>
      <c r="H94" s="14" t="s">
        <v>67</v>
      </c>
      <c r="I94" s="5" t="s">
        <v>197</v>
      </c>
      <c r="J94" s="5" t="s">
        <v>197</v>
      </c>
      <c r="K94" s="11" t="s">
        <v>71</v>
      </c>
      <c r="L94" s="70">
        <v>0.01</v>
      </c>
      <c r="M94" s="55">
        <v>1</v>
      </c>
      <c r="N94" s="8" t="s">
        <v>198</v>
      </c>
      <c r="O94" s="654">
        <f>Tabla1[[#This Row],[Avance Acumulado númerico o Porcentaje de la Actividad]]/Tabla1[[#This Row],[Meta 2020
(Actividad ó Meta anual)]]</f>
        <v>0</v>
      </c>
      <c r="P94" s="68">
        <v>0.05</v>
      </c>
      <c r="Q94" s="8" t="s">
        <v>424</v>
      </c>
      <c r="R94" s="8"/>
      <c r="S94" s="8" t="s">
        <v>159</v>
      </c>
      <c r="T94" s="755" t="s">
        <v>149</v>
      </c>
      <c r="U94" s="602">
        <f>Tabla1[[#This Row],[Avance Mes Enero]]+Tabla1[[#This Row],[Avance Mes Febrero]]</f>
        <v>0</v>
      </c>
      <c r="V94" s="751"/>
      <c r="W94" s="657"/>
      <c r="X94" s="755"/>
      <c r="Y94" s="46"/>
      <c r="Z94" s="607"/>
      <c r="AA94" s="41"/>
      <c r="AB94" s="611" t="s">
        <v>1057</v>
      </c>
      <c r="AC94" s="609">
        <v>0</v>
      </c>
      <c r="AD94" s="616"/>
      <c r="AE94" s="611"/>
      <c r="AF94" s="609"/>
      <c r="AG94" s="761" t="s">
        <v>1058</v>
      </c>
      <c r="AH94" s="611" t="s">
        <v>1059</v>
      </c>
      <c r="AI94" s="609">
        <v>0</v>
      </c>
      <c r="AJ94" s="761"/>
      <c r="AK94" s="611" t="s">
        <v>952</v>
      </c>
      <c r="AL94" s="609">
        <v>0</v>
      </c>
      <c r="AM94" s="761" t="s">
        <v>1060</v>
      </c>
    </row>
    <row r="95" spans="1:39" ht="105" x14ac:dyDescent="0.2">
      <c r="A95" s="316" t="s">
        <v>140</v>
      </c>
      <c r="B95" s="27" t="s">
        <v>146</v>
      </c>
      <c r="C95" s="58" t="s">
        <v>143</v>
      </c>
      <c r="D95" s="49" t="s">
        <v>138</v>
      </c>
      <c r="E95" s="27" t="s">
        <v>136</v>
      </c>
      <c r="F95" s="38" t="s">
        <v>131</v>
      </c>
      <c r="G95" s="37" t="s">
        <v>128</v>
      </c>
      <c r="H95" s="14" t="s">
        <v>67</v>
      </c>
      <c r="I95" s="27" t="s">
        <v>74</v>
      </c>
      <c r="J95" s="27" t="s">
        <v>74</v>
      </c>
      <c r="K95" s="11" t="s">
        <v>71</v>
      </c>
      <c r="L95" s="70">
        <v>0.02</v>
      </c>
      <c r="M95" s="55">
        <v>1</v>
      </c>
      <c r="N95" s="8" t="s">
        <v>417</v>
      </c>
      <c r="O95" s="654">
        <f>Tabla1[[#This Row],[Avance Acumulado númerico o Porcentaje de la Actividad]]/Tabla1[[#This Row],[Meta 2020
(Actividad ó Meta anual)]]</f>
        <v>1</v>
      </c>
      <c r="P95" s="68">
        <v>0.05</v>
      </c>
      <c r="Q95" s="8" t="s">
        <v>413</v>
      </c>
      <c r="R95" s="8"/>
      <c r="S95" s="8" t="s">
        <v>189</v>
      </c>
      <c r="T95" s="755" t="s">
        <v>55</v>
      </c>
      <c r="U95" s="602">
        <f>Tabla1[[#This Row],[Avance Mes Enero]]+Tabla1[[#This Row],[Avance Mes Febrero]]</f>
        <v>1</v>
      </c>
      <c r="V95" s="751"/>
      <c r="W95" s="657"/>
      <c r="X95" s="755"/>
      <c r="Y95" s="606" t="s">
        <v>1061</v>
      </c>
      <c r="Z95" s="607">
        <v>1</v>
      </c>
      <c r="AA95" s="774" t="s">
        <v>932</v>
      </c>
      <c r="AB95" s="611" t="s">
        <v>1062</v>
      </c>
      <c r="AC95" s="609">
        <v>0</v>
      </c>
      <c r="AD95" s="609" t="s">
        <v>561</v>
      </c>
      <c r="AE95" s="611" t="s">
        <v>1062</v>
      </c>
      <c r="AF95" s="609"/>
      <c r="AG95" s="612"/>
      <c r="AH95" s="611" t="s">
        <v>1062</v>
      </c>
      <c r="AI95" s="609">
        <v>0</v>
      </c>
      <c r="AJ95" s="612" t="s">
        <v>563</v>
      </c>
      <c r="AK95" s="611" t="s">
        <v>1062</v>
      </c>
      <c r="AL95" s="609">
        <v>0</v>
      </c>
      <c r="AM95" s="612" t="s">
        <v>563</v>
      </c>
    </row>
    <row r="96" spans="1:39" ht="105" x14ac:dyDescent="0.2">
      <c r="A96" s="316" t="s">
        <v>140</v>
      </c>
      <c r="B96" s="27" t="s">
        <v>146</v>
      </c>
      <c r="C96" s="58" t="s">
        <v>143</v>
      </c>
      <c r="D96" s="49" t="s">
        <v>138</v>
      </c>
      <c r="E96" s="27" t="s">
        <v>136</v>
      </c>
      <c r="F96" s="38" t="s">
        <v>131</v>
      </c>
      <c r="G96" s="37" t="s">
        <v>128</v>
      </c>
      <c r="H96" s="14" t="s">
        <v>67</v>
      </c>
      <c r="I96" s="27" t="s">
        <v>74</v>
      </c>
      <c r="J96" s="27" t="s">
        <v>74</v>
      </c>
      <c r="K96" s="11" t="s">
        <v>71</v>
      </c>
      <c r="L96" s="70">
        <v>0.03</v>
      </c>
      <c r="M96" s="55">
        <v>4</v>
      </c>
      <c r="N96" s="8" t="s">
        <v>418</v>
      </c>
      <c r="O96" s="654">
        <f>Tabla1[[#This Row],[Avance Acumulado númerico o Porcentaje de la Actividad]]/Tabla1[[#This Row],[Meta 2020
(Actividad ó Meta anual)]]</f>
        <v>0.25</v>
      </c>
      <c r="P96" s="68">
        <v>0.1</v>
      </c>
      <c r="Q96" s="8" t="s">
        <v>445</v>
      </c>
      <c r="R96" s="8"/>
      <c r="S96" s="8" t="s">
        <v>158</v>
      </c>
      <c r="T96" s="755" t="s">
        <v>147</v>
      </c>
      <c r="U96" s="602">
        <f>Tabla1[[#This Row],[Avance Mes Enero]]+Tabla1[[#This Row],[Avance Mes Febrero]]+AC96+AF96</f>
        <v>1</v>
      </c>
      <c r="V96" s="751" t="s">
        <v>1063</v>
      </c>
      <c r="W96" s="657">
        <v>0</v>
      </c>
      <c r="X96" s="755" t="s">
        <v>561</v>
      </c>
      <c r="Y96" s="751" t="s">
        <v>1063</v>
      </c>
      <c r="Z96" s="607">
        <v>0</v>
      </c>
      <c r="AA96" s="41" t="s">
        <v>823</v>
      </c>
      <c r="AB96" s="751" t="s">
        <v>1063</v>
      </c>
      <c r="AC96" s="609">
        <v>0</v>
      </c>
      <c r="AD96" s="609" t="s">
        <v>561</v>
      </c>
      <c r="AE96" s="611" t="s">
        <v>1064</v>
      </c>
      <c r="AF96" s="609">
        <v>1</v>
      </c>
      <c r="AG96" s="747" t="s">
        <v>932</v>
      </c>
      <c r="AH96" s="611" t="s">
        <v>1024</v>
      </c>
      <c r="AI96" s="609">
        <v>0</v>
      </c>
      <c r="AJ96" s="747"/>
      <c r="AK96" s="611" t="s">
        <v>1065</v>
      </c>
      <c r="AL96" s="609">
        <v>0</v>
      </c>
      <c r="AM96" s="747"/>
    </row>
    <row r="97" spans="1:39" ht="105.75" thickBot="1" x14ac:dyDescent="0.25">
      <c r="A97" s="317" t="s">
        <v>140</v>
      </c>
      <c r="B97" s="144" t="s">
        <v>146</v>
      </c>
      <c r="C97" s="340" t="s">
        <v>143</v>
      </c>
      <c r="D97" s="318" t="s">
        <v>138</v>
      </c>
      <c r="E97" s="144" t="s">
        <v>136</v>
      </c>
      <c r="F97" s="319" t="s">
        <v>131</v>
      </c>
      <c r="G97" s="148" t="s">
        <v>128</v>
      </c>
      <c r="H97" s="339" t="s">
        <v>67</v>
      </c>
      <c r="I97" s="144" t="s">
        <v>74</v>
      </c>
      <c r="J97" s="144" t="s">
        <v>229</v>
      </c>
      <c r="K97" s="150" t="s">
        <v>71</v>
      </c>
      <c r="L97" s="197">
        <v>0.03</v>
      </c>
      <c r="M97" s="157">
        <v>1</v>
      </c>
      <c r="N97" s="156" t="s">
        <v>1066</v>
      </c>
      <c r="O97" s="749">
        <f>Tabla1[[#This Row],[Avance Acumulado númerico o Porcentaje de la Actividad]]/Tabla1[[#This Row],[Meta 2020
(Actividad ó Meta anual)]]</f>
        <v>0</v>
      </c>
      <c r="P97" s="329">
        <v>0.1</v>
      </c>
      <c r="Q97" s="156" t="s">
        <v>412</v>
      </c>
      <c r="R97" s="156"/>
      <c r="S97" s="156" t="s">
        <v>149</v>
      </c>
      <c r="T97" s="775" t="s">
        <v>78</v>
      </c>
      <c r="U97" s="602">
        <f>Tabla1[[#This Row],[Avance Mes Enero]]+Tabla1[[#This Row],[Avance Mes Febrero]]</f>
        <v>0</v>
      </c>
      <c r="V97" s="776"/>
      <c r="W97" s="55"/>
      <c r="X97" s="8"/>
      <c r="Y97" s="692" t="s">
        <v>1067</v>
      </c>
      <c r="Z97" s="607">
        <v>0</v>
      </c>
      <c r="AA97" s="41" t="s">
        <v>823</v>
      </c>
      <c r="AB97" s="611" t="s">
        <v>1068</v>
      </c>
      <c r="AC97" s="609">
        <v>0</v>
      </c>
      <c r="AD97" s="609" t="s">
        <v>561</v>
      </c>
      <c r="AE97" s="611" t="s">
        <v>1068</v>
      </c>
      <c r="AF97" s="609">
        <v>0</v>
      </c>
      <c r="AG97" s="612"/>
      <c r="AH97" s="611" t="s">
        <v>1069</v>
      </c>
      <c r="AI97" s="609">
        <v>0</v>
      </c>
      <c r="AJ97" s="612"/>
      <c r="AK97" s="611" t="s">
        <v>1070</v>
      </c>
      <c r="AL97" s="609">
        <v>0</v>
      </c>
      <c r="AM97" s="612"/>
    </row>
    <row r="98" spans="1:39" ht="105" x14ac:dyDescent="0.2">
      <c r="A98" s="389" t="s">
        <v>140</v>
      </c>
      <c r="B98" s="108" t="s">
        <v>146</v>
      </c>
      <c r="C98" s="286" t="s">
        <v>143</v>
      </c>
      <c r="D98" s="287" t="s">
        <v>138</v>
      </c>
      <c r="E98" s="108" t="s">
        <v>136</v>
      </c>
      <c r="F98" s="288" t="s">
        <v>131</v>
      </c>
      <c r="G98" s="342" t="s">
        <v>129</v>
      </c>
      <c r="H98" s="343" t="s">
        <v>79</v>
      </c>
      <c r="I98" s="344" t="s">
        <v>121</v>
      </c>
      <c r="J98" s="345" t="s">
        <v>121</v>
      </c>
      <c r="K98" s="290" t="s">
        <v>80</v>
      </c>
      <c r="L98" s="335">
        <v>0.04</v>
      </c>
      <c r="M98" s="346">
        <v>1</v>
      </c>
      <c r="N98" s="173" t="s">
        <v>81</v>
      </c>
      <c r="O98" s="742">
        <f>Tabla1[[#This Row],[Avance Acumulado númerico o Porcentaje de la Actividad]]/Tabla1[[#This Row],[Meta 2020
(Actividad ó Meta anual)]]</f>
        <v>1</v>
      </c>
      <c r="P98" s="335">
        <v>0.04</v>
      </c>
      <c r="Q98" s="173" t="s">
        <v>425</v>
      </c>
      <c r="R98" s="253">
        <v>285549194</v>
      </c>
      <c r="S98" s="173" t="s">
        <v>11</v>
      </c>
      <c r="T98" s="756" t="s">
        <v>55</v>
      </c>
      <c r="U98" s="602">
        <f>Tabla1[[#This Row],[Avance Mes Enero]]+Tabla1[[#This Row],[Avance Mes Febrero]]</f>
        <v>1</v>
      </c>
      <c r="V98" s="739"/>
      <c r="W98" s="740"/>
      <c r="X98" s="756"/>
      <c r="Y98" s="606" t="s">
        <v>1071</v>
      </c>
      <c r="Z98" s="777">
        <v>1</v>
      </c>
      <c r="AA98" s="778" t="s">
        <v>1072</v>
      </c>
      <c r="AB98" s="611" t="s">
        <v>708</v>
      </c>
      <c r="AC98" s="616"/>
      <c r="AD98" s="616"/>
      <c r="AE98" s="611" t="s">
        <v>708</v>
      </c>
      <c r="AF98" s="609"/>
      <c r="AG98" s="612"/>
      <c r="AH98" s="611" t="s">
        <v>708</v>
      </c>
      <c r="AI98" s="609">
        <v>0</v>
      </c>
      <c r="AJ98" s="612" t="s">
        <v>563</v>
      </c>
      <c r="AK98" s="611" t="s">
        <v>708</v>
      </c>
      <c r="AL98" s="609">
        <v>0</v>
      </c>
      <c r="AM98" s="612" t="s">
        <v>563</v>
      </c>
    </row>
    <row r="99" spans="1:39" ht="409.5" x14ac:dyDescent="0.2">
      <c r="A99" s="316" t="s">
        <v>140</v>
      </c>
      <c r="B99" s="27" t="s">
        <v>146</v>
      </c>
      <c r="C99" s="58" t="s">
        <v>143</v>
      </c>
      <c r="D99" s="49" t="s">
        <v>138</v>
      </c>
      <c r="E99" s="27" t="s">
        <v>136</v>
      </c>
      <c r="F99" s="38" t="s">
        <v>131</v>
      </c>
      <c r="G99" s="36" t="s">
        <v>129</v>
      </c>
      <c r="H99" s="15" t="s">
        <v>79</v>
      </c>
      <c r="I99" s="34" t="s">
        <v>121</v>
      </c>
      <c r="J99" s="57" t="s">
        <v>121</v>
      </c>
      <c r="K99" s="12" t="s">
        <v>80</v>
      </c>
      <c r="L99" s="68">
        <v>0.1</v>
      </c>
      <c r="M99" s="60">
        <v>1</v>
      </c>
      <c r="N99" s="41" t="s">
        <v>187</v>
      </c>
      <c r="O99" s="654">
        <f>Tabla1[[#This Row],[Avance Acumulado númerico o Porcentaje de la Actividad]]/Tabla1[[#This Row],[Meta 2020
(Actividad ó Meta anual)]]</f>
        <v>0.43</v>
      </c>
      <c r="P99" s="68">
        <v>0.1</v>
      </c>
      <c r="Q99" s="41" t="s">
        <v>426</v>
      </c>
      <c r="R99" s="41"/>
      <c r="S99" s="41" t="s">
        <v>55</v>
      </c>
      <c r="T99" s="757" t="s">
        <v>147</v>
      </c>
      <c r="U99" s="725">
        <f>AL99</f>
        <v>0.43</v>
      </c>
      <c r="V99" s="758"/>
      <c r="W99" s="759"/>
      <c r="X99" s="757"/>
      <c r="Y99" s="46"/>
      <c r="Z99" s="607"/>
      <c r="AA99" s="41"/>
      <c r="AB99" s="611" t="s">
        <v>1073</v>
      </c>
      <c r="AC99" s="652">
        <v>0.25</v>
      </c>
      <c r="AD99" s="746" t="s">
        <v>932</v>
      </c>
      <c r="AE99" s="608" t="s">
        <v>1074</v>
      </c>
      <c r="AF99" s="652">
        <v>0.27</v>
      </c>
      <c r="AG99" s="617" t="s">
        <v>1075</v>
      </c>
      <c r="AH99" s="608" t="s">
        <v>1076</v>
      </c>
      <c r="AI99" s="652">
        <v>0.36</v>
      </c>
      <c r="AJ99" s="617" t="s">
        <v>1077</v>
      </c>
      <c r="AK99" s="608" t="s">
        <v>1078</v>
      </c>
      <c r="AL99" s="652">
        <v>0.43</v>
      </c>
      <c r="AM99" s="617" t="s">
        <v>1079</v>
      </c>
    </row>
    <row r="100" spans="1:3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0.03</v>
      </c>
      <c r="M100" s="92">
        <v>1</v>
      </c>
      <c r="N100" s="41" t="s">
        <v>427</v>
      </c>
      <c r="O100" s="654">
        <f>Tabla1[[#This Row],[Avance Acumulado númerico o Porcentaje de la Actividad]]/Tabla1[[#This Row],[Meta 2020
(Actividad ó Meta anual)]]</f>
        <v>1</v>
      </c>
      <c r="P100" s="68">
        <v>0.03</v>
      </c>
      <c r="Q100" s="41" t="s">
        <v>437</v>
      </c>
      <c r="R100" s="41"/>
      <c r="S100" s="41" t="s">
        <v>11</v>
      </c>
      <c r="T100" s="757" t="s">
        <v>55</v>
      </c>
      <c r="U100" s="602">
        <f>Tabla1[[#This Row],[Avance Mes Enero]]+Tabla1[[#This Row],[Avance Mes Febrero]]</f>
        <v>1</v>
      </c>
      <c r="V100" s="758"/>
      <c r="W100" s="759"/>
      <c r="X100" s="757"/>
      <c r="Y100" s="753" t="s">
        <v>1080</v>
      </c>
      <c r="Z100" s="607">
        <v>1</v>
      </c>
      <c r="AA100" s="778" t="s">
        <v>1081</v>
      </c>
      <c r="AB100" s="611" t="s">
        <v>708</v>
      </c>
      <c r="AC100" s="616"/>
      <c r="AD100" s="616"/>
      <c r="AE100" s="611" t="s">
        <v>708</v>
      </c>
      <c r="AF100" s="609"/>
      <c r="AG100" s="612"/>
      <c r="AH100" s="611" t="s">
        <v>708</v>
      </c>
      <c r="AI100" s="609">
        <v>0</v>
      </c>
      <c r="AJ100" s="612" t="s">
        <v>563</v>
      </c>
      <c r="AK100" s="611" t="s">
        <v>708</v>
      </c>
      <c r="AL100" s="609">
        <v>0</v>
      </c>
      <c r="AM100" s="612" t="s">
        <v>563</v>
      </c>
    </row>
    <row r="101" spans="1:3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0.09</v>
      </c>
      <c r="M101" s="60">
        <v>1</v>
      </c>
      <c r="N101" s="41" t="s">
        <v>188</v>
      </c>
      <c r="O101" s="654">
        <f>Tabla1[[#This Row],[Avance Acumulado númerico o Porcentaje de la Actividad]]/Tabla1[[#This Row],[Meta 2020
(Actividad ó Meta anual)]]</f>
        <v>0.41</v>
      </c>
      <c r="P101" s="68">
        <v>0.09</v>
      </c>
      <c r="Q101" s="41" t="s">
        <v>429</v>
      </c>
      <c r="R101" s="41"/>
      <c r="S101" s="41" t="s">
        <v>55</v>
      </c>
      <c r="T101" s="757" t="s">
        <v>147</v>
      </c>
      <c r="U101" s="725">
        <f>AL101</f>
        <v>0.41</v>
      </c>
      <c r="V101" s="758"/>
      <c r="W101" s="759"/>
      <c r="X101" s="757"/>
      <c r="Y101" s="46"/>
      <c r="Z101" s="607"/>
      <c r="AA101" s="41"/>
      <c r="AB101" s="611" t="s">
        <v>1073</v>
      </c>
      <c r="AC101" s="652">
        <v>0.27</v>
      </c>
      <c r="AD101" s="746" t="s">
        <v>932</v>
      </c>
      <c r="AE101" s="611" t="s">
        <v>1082</v>
      </c>
      <c r="AF101" s="652">
        <v>0.3</v>
      </c>
      <c r="AG101" s="612" t="s">
        <v>1083</v>
      </c>
      <c r="AH101" s="611" t="s">
        <v>1084</v>
      </c>
      <c r="AI101" s="652">
        <v>0.36</v>
      </c>
      <c r="AJ101" s="612" t="s">
        <v>1085</v>
      </c>
      <c r="AK101" s="611" t="s">
        <v>1086</v>
      </c>
      <c r="AL101" s="652">
        <v>0.41</v>
      </c>
      <c r="AM101" s="617" t="s">
        <v>1079</v>
      </c>
    </row>
    <row r="102" spans="1:3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0.03</v>
      </c>
      <c r="M102" s="92">
        <v>1</v>
      </c>
      <c r="N102" s="41" t="s">
        <v>428</v>
      </c>
      <c r="O102" s="654">
        <f>Tabla1[[#This Row],[Avance Acumulado númerico o Porcentaje de la Actividad]]/Tabla1[[#This Row],[Meta 2020
(Actividad ó Meta anual)]]</f>
        <v>1</v>
      </c>
      <c r="P102" s="68">
        <v>0.03</v>
      </c>
      <c r="Q102" s="41" t="s">
        <v>438</v>
      </c>
      <c r="R102" s="41"/>
      <c r="S102" s="41" t="s">
        <v>11</v>
      </c>
      <c r="T102" s="757" t="s">
        <v>55</v>
      </c>
      <c r="U102" s="602">
        <f>Tabla1[[#This Row],[Avance Mes Enero]]+Tabla1[[#This Row],[Avance Mes Febrero]]</f>
        <v>1</v>
      </c>
      <c r="V102" s="758"/>
      <c r="W102" s="759"/>
      <c r="X102" s="757"/>
      <c r="Y102" s="753" t="s">
        <v>1087</v>
      </c>
      <c r="Z102" s="607">
        <v>1</v>
      </c>
      <c r="AA102" s="778" t="s">
        <v>1088</v>
      </c>
      <c r="AB102" s="611" t="s">
        <v>708</v>
      </c>
      <c r="AC102" s="616"/>
      <c r="AD102" s="616"/>
      <c r="AE102" s="611" t="s">
        <v>708</v>
      </c>
      <c r="AF102" s="609"/>
      <c r="AG102" s="612"/>
      <c r="AH102" s="611" t="s">
        <v>708</v>
      </c>
      <c r="AI102" s="609">
        <v>0</v>
      </c>
      <c r="AJ102" s="612" t="s">
        <v>563</v>
      </c>
      <c r="AK102" s="611" t="s">
        <v>708</v>
      </c>
      <c r="AL102" s="609">
        <v>0</v>
      </c>
      <c r="AM102" s="612" t="s">
        <v>563</v>
      </c>
    </row>
    <row r="103" spans="1:39" ht="34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0.09</v>
      </c>
      <c r="M103" s="60">
        <v>1</v>
      </c>
      <c r="N103" s="41" t="s">
        <v>85</v>
      </c>
      <c r="O103" s="654">
        <f>Tabla1[[#This Row],[Avance Acumulado númerico o Porcentaje de la Actividad]]/Tabla1[[#This Row],[Meta 2020
(Actividad ó Meta anual)]]</f>
        <v>0.41</v>
      </c>
      <c r="P103" s="68">
        <v>0.09</v>
      </c>
      <c r="Q103" s="41" t="s">
        <v>430</v>
      </c>
      <c r="R103" s="41"/>
      <c r="S103" s="41" t="s">
        <v>55</v>
      </c>
      <c r="T103" s="757" t="s">
        <v>55</v>
      </c>
      <c r="U103" s="725">
        <f>AL103</f>
        <v>0.41</v>
      </c>
      <c r="V103" s="758"/>
      <c r="W103" s="759"/>
      <c r="X103" s="757"/>
      <c r="Y103" s="46"/>
      <c r="Z103" s="607"/>
      <c r="AA103" s="41"/>
      <c r="AB103" s="611" t="s">
        <v>1073</v>
      </c>
      <c r="AC103" s="652">
        <v>0.28000000000000003</v>
      </c>
      <c r="AD103" s="746" t="s">
        <v>932</v>
      </c>
      <c r="AE103" s="608" t="s">
        <v>1089</v>
      </c>
      <c r="AF103" s="652">
        <v>0.28999999999999998</v>
      </c>
      <c r="AG103" s="617" t="s">
        <v>1090</v>
      </c>
      <c r="AH103" s="608" t="s">
        <v>1091</v>
      </c>
      <c r="AI103" s="652">
        <v>0.37</v>
      </c>
      <c r="AJ103" s="617" t="s">
        <v>1092</v>
      </c>
      <c r="AK103" s="608" t="s">
        <v>1093</v>
      </c>
      <c r="AL103" s="652">
        <v>0.41</v>
      </c>
      <c r="AM103" s="617" t="s">
        <v>1079</v>
      </c>
    </row>
    <row r="104" spans="1:39" ht="105" x14ac:dyDescent="0.2">
      <c r="A104" s="316" t="s">
        <v>140</v>
      </c>
      <c r="B104" s="27" t="s">
        <v>146</v>
      </c>
      <c r="C104" s="58" t="s">
        <v>143</v>
      </c>
      <c r="D104" s="49" t="s">
        <v>138</v>
      </c>
      <c r="E104" s="27" t="s">
        <v>136</v>
      </c>
      <c r="F104" s="38" t="s">
        <v>131</v>
      </c>
      <c r="G104" s="36" t="s">
        <v>129</v>
      </c>
      <c r="H104" s="15" t="s">
        <v>79</v>
      </c>
      <c r="I104" s="34" t="s">
        <v>121</v>
      </c>
      <c r="J104" s="57" t="s">
        <v>121</v>
      </c>
      <c r="K104" s="12" t="s">
        <v>80</v>
      </c>
      <c r="L104" s="68">
        <v>0.03</v>
      </c>
      <c r="M104" s="92">
        <v>1</v>
      </c>
      <c r="N104" s="41" t="s">
        <v>439</v>
      </c>
      <c r="O104" s="654">
        <f>Tabla1[[#This Row],[Avance Acumulado númerico o Porcentaje de la Actividad]]/Tabla1[[#This Row],[Meta 2020
(Actividad ó Meta anual)]]</f>
        <v>1</v>
      </c>
      <c r="P104" s="68">
        <v>0.03</v>
      </c>
      <c r="Q104" s="41" t="s">
        <v>440</v>
      </c>
      <c r="R104" s="41"/>
      <c r="S104" s="41" t="s">
        <v>11</v>
      </c>
      <c r="T104" s="757" t="s">
        <v>55</v>
      </c>
      <c r="U104" s="602">
        <f>Tabla1[[#This Row],[Avance Mes Enero]]+Tabla1[[#This Row],[Avance Mes Febrero]]</f>
        <v>1</v>
      </c>
      <c r="V104" s="758"/>
      <c r="W104" s="759"/>
      <c r="X104" s="757"/>
      <c r="Y104" s="753" t="s">
        <v>1094</v>
      </c>
      <c r="Z104" s="607">
        <v>1</v>
      </c>
      <c r="AA104" s="778" t="s">
        <v>1095</v>
      </c>
      <c r="AB104" s="611" t="s">
        <v>708</v>
      </c>
      <c r="AC104" s="616"/>
      <c r="AD104" s="616"/>
      <c r="AE104" s="611" t="s">
        <v>708</v>
      </c>
      <c r="AF104" s="609"/>
      <c r="AG104" s="612"/>
      <c r="AH104" s="611" t="s">
        <v>708</v>
      </c>
      <c r="AI104" s="609">
        <v>0</v>
      </c>
      <c r="AJ104" s="612" t="s">
        <v>563</v>
      </c>
      <c r="AK104" s="611" t="s">
        <v>708</v>
      </c>
      <c r="AL104" s="609">
        <v>0</v>
      </c>
      <c r="AM104" s="612" t="s">
        <v>563</v>
      </c>
    </row>
    <row r="105" spans="1:39" ht="285.75" thickBot="1" x14ac:dyDescent="0.25">
      <c r="A105" s="317" t="s">
        <v>140</v>
      </c>
      <c r="B105" s="144" t="s">
        <v>146</v>
      </c>
      <c r="C105" s="340" t="s">
        <v>143</v>
      </c>
      <c r="D105" s="318" t="s">
        <v>138</v>
      </c>
      <c r="E105" s="144" t="s">
        <v>136</v>
      </c>
      <c r="F105" s="319" t="s">
        <v>131</v>
      </c>
      <c r="G105" s="354" t="s">
        <v>129</v>
      </c>
      <c r="H105" s="320" t="s">
        <v>79</v>
      </c>
      <c r="I105" s="355" t="s">
        <v>121</v>
      </c>
      <c r="J105" s="356" t="s">
        <v>121</v>
      </c>
      <c r="K105" s="357" t="s">
        <v>80</v>
      </c>
      <c r="L105" s="329">
        <v>0.09</v>
      </c>
      <c r="M105" s="60">
        <v>1</v>
      </c>
      <c r="N105" s="194" t="s">
        <v>87</v>
      </c>
      <c r="O105" s="779">
        <f>Tabla1[[#This Row],[Avance Acumulado númerico o Porcentaje de la Actividad]]/Tabla1[[#This Row],[Meta 2020
(Actividad ó Meta anual)]]</f>
        <v>0.44</v>
      </c>
      <c r="P105" s="329">
        <v>0.09</v>
      </c>
      <c r="Q105" s="194" t="s">
        <v>431</v>
      </c>
      <c r="R105" s="194"/>
      <c r="S105" s="194" t="s">
        <v>55</v>
      </c>
      <c r="T105" s="780" t="s">
        <v>147</v>
      </c>
      <c r="U105" s="722">
        <f>AL105</f>
        <v>0.44</v>
      </c>
      <c r="V105" s="781"/>
      <c r="W105" s="782"/>
      <c r="X105" s="783"/>
      <c r="Y105" s="46"/>
      <c r="Z105" s="607"/>
      <c r="AA105" s="41"/>
      <c r="AB105" s="611" t="s">
        <v>1073</v>
      </c>
      <c r="AC105" s="652">
        <v>0.27</v>
      </c>
      <c r="AD105" s="746" t="s">
        <v>932</v>
      </c>
      <c r="AE105" s="611" t="s">
        <v>1096</v>
      </c>
      <c r="AF105" s="652">
        <v>0.3</v>
      </c>
      <c r="AG105" s="617" t="s">
        <v>1097</v>
      </c>
      <c r="AH105" s="608" t="s">
        <v>1098</v>
      </c>
      <c r="AI105" s="652">
        <v>0.44</v>
      </c>
      <c r="AJ105" s="617" t="s">
        <v>1099</v>
      </c>
      <c r="AK105" s="608" t="s">
        <v>1100</v>
      </c>
      <c r="AL105" s="652">
        <v>0.44</v>
      </c>
      <c r="AM105" s="617" t="s">
        <v>1101</v>
      </c>
    </row>
    <row r="106" spans="1:39" ht="105" x14ac:dyDescent="0.2">
      <c r="A106" s="309" t="s">
        <v>140</v>
      </c>
      <c r="B106" s="121" t="s">
        <v>146</v>
      </c>
      <c r="C106" s="337" t="s">
        <v>143</v>
      </c>
      <c r="D106" s="310" t="s">
        <v>138</v>
      </c>
      <c r="E106" s="121" t="s">
        <v>136</v>
      </c>
      <c r="F106" s="311" t="s">
        <v>131</v>
      </c>
      <c r="G106" s="350" t="s">
        <v>129</v>
      </c>
      <c r="H106" s="312" t="s">
        <v>79</v>
      </c>
      <c r="I106" s="351" t="s">
        <v>121</v>
      </c>
      <c r="J106" s="352" t="s">
        <v>121</v>
      </c>
      <c r="K106" s="207" t="s">
        <v>88</v>
      </c>
      <c r="L106" s="314">
        <v>0.1</v>
      </c>
      <c r="M106" s="353">
        <v>1</v>
      </c>
      <c r="N106" s="189" t="s">
        <v>1102</v>
      </c>
      <c r="O106" s="742">
        <f>Tabla1[[#This Row],[Avance Acumulado númerico o Porcentaje de la Actividad]]/Tabla1[[#This Row],[Meta 2020
(Actividad ó Meta anual)]]</f>
        <v>0.15</v>
      </c>
      <c r="P106" s="314">
        <v>0.1</v>
      </c>
      <c r="Q106" s="189" t="s">
        <v>444</v>
      </c>
      <c r="R106" s="762">
        <v>88332953</v>
      </c>
      <c r="S106" s="189" t="s">
        <v>55</v>
      </c>
      <c r="T106" s="784" t="s">
        <v>147</v>
      </c>
      <c r="U106" s="722">
        <f>AI106</f>
        <v>0.15</v>
      </c>
      <c r="V106" s="626"/>
      <c r="W106" s="92"/>
      <c r="X106" s="41"/>
      <c r="Y106" s="46"/>
      <c r="Z106" s="607"/>
      <c r="AA106" s="41"/>
      <c r="AB106" s="611"/>
      <c r="AC106" s="616"/>
      <c r="AD106" s="616"/>
      <c r="AE106" s="611" t="s">
        <v>1103</v>
      </c>
      <c r="AF106" s="785">
        <v>0</v>
      </c>
      <c r="AG106" s="612" t="s">
        <v>1104</v>
      </c>
      <c r="AH106" s="611" t="s">
        <v>1105</v>
      </c>
      <c r="AI106" s="652">
        <v>0.15</v>
      </c>
      <c r="AJ106" s="612" t="s">
        <v>1104</v>
      </c>
      <c r="AK106" s="611" t="s">
        <v>1106</v>
      </c>
      <c r="AL106" s="652">
        <v>0.15</v>
      </c>
      <c r="AM106" s="612" t="s">
        <v>1107</v>
      </c>
    </row>
    <row r="107" spans="1:3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90</v>
      </c>
      <c r="O107" s="654">
        <f>Tabla1[[#This Row],[Avance Acumulado númerico o Porcentaje de la Actividad]]/Tabla1[[#This Row],[Meta 2020
(Actividad ó Meta anual)]]</f>
        <v>1</v>
      </c>
      <c r="P107" s="68">
        <v>0.05</v>
      </c>
      <c r="Q107" s="41" t="s">
        <v>435</v>
      </c>
      <c r="R107" s="41"/>
      <c r="S107" s="41" t="s">
        <v>72</v>
      </c>
      <c r="T107" s="757" t="s">
        <v>72</v>
      </c>
      <c r="U107" s="602">
        <f>Tabla1[[#This Row],[Avance Mes Enero]]+Tabla1[[#This Row],[Avance Mes Febrero]]+AC107</f>
        <v>1</v>
      </c>
      <c r="V107" s="758"/>
      <c r="W107" s="759"/>
      <c r="X107" s="757"/>
      <c r="Y107" s="46"/>
      <c r="Z107" s="607"/>
      <c r="AA107" s="41"/>
      <c r="AB107" s="611" t="s">
        <v>1108</v>
      </c>
      <c r="AC107" s="609">
        <v>1</v>
      </c>
      <c r="AD107" s="618" t="s">
        <v>1109</v>
      </c>
      <c r="AE107" s="611" t="s">
        <v>708</v>
      </c>
      <c r="AF107" s="609"/>
      <c r="AG107" s="612"/>
      <c r="AH107" s="611" t="s">
        <v>708</v>
      </c>
      <c r="AI107" s="609">
        <v>0</v>
      </c>
      <c r="AJ107" s="612" t="s">
        <v>563</v>
      </c>
      <c r="AK107" s="611" t="s">
        <v>708</v>
      </c>
      <c r="AL107" s="609">
        <v>0</v>
      </c>
      <c r="AM107" s="612" t="s">
        <v>563</v>
      </c>
    </row>
    <row r="108" spans="1:3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0.05</v>
      </c>
      <c r="M108" s="92">
        <v>1</v>
      </c>
      <c r="N108" s="41" t="s">
        <v>433</v>
      </c>
      <c r="O108" s="654">
        <f>Tabla1[[#This Row],[Avance Acumulado númerico o Porcentaje de la Actividad]]/Tabla1[[#This Row],[Meta 2020
(Actividad ó Meta anual)]]</f>
        <v>1</v>
      </c>
      <c r="P108" s="68">
        <v>0.05</v>
      </c>
      <c r="Q108" s="41" t="s">
        <v>434</v>
      </c>
      <c r="R108" s="41"/>
      <c r="S108" s="41" t="s">
        <v>11</v>
      </c>
      <c r="T108" s="757" t="s">
        <v>55</v>
      </c>
      <c r="U108" s="602">
        <f>Tabla1[[#This Row],[Avance Mes Enero]]+Tabla1[[#This Row],[Avance Mes Febrero]]</f>
        <v>1</v>
      </c>
      <c r="V108" s="758"/>
      <c r="W108" s="759"/>
      <c r="X108" s="757"/>
      <c r="Y108" s="619" t="s">
        <v>1110</v>
      </c>
      <c r="Z108" s="607">
        <v>1</v>
      </c>
      <c r="AA108" s="778" t="s">
        <v>1111</v>
      </c>
      <c r="AB108" s="611" t="s">
        <v>708</v>
      </c>
      <c r="AC108" s="616"/>
      <c r="AD108" s="616"/>
      <c r="AE108" s="611" t="s">
        <v>708</v>
      </c>
      <c r="AF108" s="609"/>
      <c r="AG108" s="612"/>
      <c r="AH108" s="611" t="s">
        <v>708</v>
      </c>
      <c r="AI108" s="609">
        <v>0</v>
      </c>
      <c r="AJ108" s="612" t="s">
        <v>563</v>
      </c>
      <c r="AK108" s="611" t="s">
        <v>708</v>
      </c>
      <c r="AL108" s="609">
        <v>0</v>
      </c>
      <c r="AM108" s="612" t="s">
        <v>563</v>
      </c>
    </row>
    <row r="109" spans="1:39" ht="105" x14ac:dyDescent="0.2">
      <c r="A109" s="316" t="s">
        <v>140</v>
      </c>
      <c r="B109" s="27" t="s">
        <v>146</v>
      </c>
      <c r="C109" s="58" t="s">
        <v>143</v>
      </c>
      <c r="D109" s="49" t="s">
        <v>138</v>
      </c>
      <c r="E109" s="27" t="s">
        <v>136</v>
      </c>
      <c r="F109" s="38" t="s">
        <v>131</v>
      </c>
      <c r="G109" s="36" t="s">
        <v>129</v>
      </c>
      <c r="H109" s="15" t="s">
        <v>79</v>
      </c>
      <c r="I109" s="34" t="s">
        <v>121</v>
      </c>
      <c r="J109" s="57" t="s">
        <v>121</v>
      </c>
      <c r="K109" s="6" t="s">
        <v>88</v>
      </c>
      <c r="L109" s="68">
        <v>0.2</v>
      </c>
      <c r="M109" s="60">
        <v>1</v>
      </c>
      <c r="N109" s="41" t="s">
        <v>93</v>
      </c>
      <c r="O109" s="654">
        <f>Tabla1[[#This Row],[Avance Acumulado númerico o Porcentaje de la Actividad]]/Tabla1[[#This Row],[Meta 2020
(Actividad ó Meta anual)]]</f>
        <v>0.5</v>
      </c>
      <c r="P109" s="68">
        <v>0.2</v>
      </c>
      <c r="Q109" s="41" t="s">
        <v>432</v>
      </c>
      <c r="R109" s="41"/>
      <c r="S109" s="41" t="s">
        <v>55</v>
      </c>
      <c r="T109" s="757" t="s">
        <v>147</v>
      </c>
      <c r="U109" s="725">
        <f>AL109</f>
        <v>0.5</v>
      </c>
      <c r="V109" s="758"/>
      <c r="W109" s="759"/>
      <c r="X109" s="757"/>
      <c r="Y109" s="46"/>
      <c r="Z109" s="607"/>
      <c r="AA109" s="41"/>
      <c r="AB109" s="608" t="s">
        <v>1112</v>
      </c>
      <c r="AC109" s="652">
        <v>0</v>
      </c>
      <c r="AD109" s="786"/>
      <c r="AE109" s="611" t="s">
        <v>1113</v>
      </c>
      <c r="AF109" s="724">
        <v>0.33</v>
      </c>
      <c r="AG109" s="617" t="s">
        <v>1114</v>
      </c>
      <c r="AH109" s="611" t="s">
        <v>1115</v>
      </c>
      <c r="AI109" s="724">
        <v>0.42</v>
      </c>
      <c r="AJ109" s="617" t="s">
        <v>1116</v>
      </c>
      <c r="AK109" s="611" t="s">
        <v>1117</v>
      </c>
      <c r="AL109" s="724">
        <v>0.5</v>
      </c>
      <c r="AM109" s="617" t="s">
        <v>1079</v>
      </c>
    </row>
    <row r="110" spans="1:39" ht="150.75" thickBot="1" x14ac:dyDescent="0.25">
      <c r="A110" s="317" t="s">
        <v>140</v>
      </c>
      <c r="B110" s="144" t="s">
        <v>146</v>
      </c>
      <c r="C110" s="340" t="s">
        <v>143</v>
      </c>
      <c r="D110" s="318" t="s">
        <v>138</v>
      </c>
      <c r="E110" s="144" t="s">
        <v>136</v>
      </c>
      <c r="F110" s="319" t="s">
        <v>131</v>
      </c>
      <c r="G110" s="354" t="s">
        <v>129</v>
      </c>
      <c r="H110" s="320" t="s">
        <v>79</v>
      </c>
      <c r="I110" s="355" t="s">
        <v>121</v>
      </c>
      <c r="J110" s="356" t="s">
        <v>121</v>
      </c>
      <c r="K110" s="209" t="s">
        <v>88</v>
      </c>
      <c r="L110" s="329">
        <v>0.1</v>
      </c>
      <c r="M110" s="399">
        <v>1</v>
      </c>
      <c r="N110" s="194" t="s">
        <v>94</v>
      </c>
      <c r="O110" s="779">
        <f>Tabla1[[#This Row],[Avance Acumulado númerico o Porcentaje de la Actividad]]/Tabla1[[#This Row],[Meta 2020
(Actividad ó Meta anual)]]</f>
        <v>0.5</v>
      </c>
      <c r="P110" s="329">
        <v>0.1</v>
      </c>
      <c r="Q110" s="194" t="s">
        <v>436</v>
      </c>
      <c r="R110" s="194"/>
      <c r="S110" s="194" t="s">
        <v>72</v>
      </c>
      <c r="T110" s="780" t="s">
        <v>149</v>
      </c>
      <c r="U110" s="602">
        <f>Tabla1[[#This Row],[Avance Mes Enero]]+Tabla1[[#This Row],[Avance Mes Febrero]]+AC110</f>
        <v>0.5</v>
      </c>
      <c r="V110" s="781"/>
      <c r="W110" s="782"/>
      <c r="X110" s="783"/>
      <c r="Y110" s="46"/>
      <c r="Z110" s="607"/>
      <c r="AA110" s="41"/>
      <c r="AB110" s="611" t="s">
        <v>1118</v>
      </c>
      <c r="AC110" s="609">
        <v>0.5</v>
      </c>
      <c r="AD110" s="786" t="s">
        <v>1119</v>
      </c>
      <c r="AE110" s="611" t="s">
        <v>1120</v>
      </c>
      <c r="AF110" s="785">
        <v>0</v>
      </c>
      <c r="AG110" s="612" t="s">
        <v>1121</v>
      </c>
      <c r="AH110" s="611" t="s">
        <v>1122</v>
      </c>
      <c r="AI110" s="785">
        <v>0</v>
      </c>
      <c r="AJ110" s="612" t="s">
        <v>1123</v>
      </c>
      <c r="AK110" s="611" t="s">
        <v>1122</v>
      </c>
      <c r="AL110" s="785">
        <v>0</v>
      </c>
      <c r="AM110" s="617" t="s">
        <v>1124</v>
      </c>
    </row>
    <row r="111" spans="1:39" ht="106.5" customHeight="1" x14ac:dyDescent="0.2">
      <c r="A111" s="389" t="s">
        <v>140</v>
      </c>
      <c r="B111" s="108" t="s">
        <v>146</v>
      </c>
      <c r="C111" s="286" t="s">
        <v>143</v>
      </c>
      <c r="D111" s="287" t="s">
        <v>138</v>
      </c>
      <c r="E111" s="108" t="s">
        <v>136</v>
      </c>
      <c r="F111" s="108" t="s">
        <v>246</v>
      </c>
      <c r="G111" s="108" t="s">
        <v>246</v>
      </c>
      <c r="H111" s="108" t="s">
        <v>246</v>
      </c>
      <c r="I111" s="108" t="s">
        <v>247</v>
      </c>
      <c r="J111" s="108" t="s">
        <v>248</v>
      </c>
      <c r="K111" s="108" t="s">
        <v>246</v>
      </c>
      <c r="L111" s="108" t="s">
        <v>246</v>
      </c>
      <c r="M111" s="787">
        <v>4</v>
      </c>
      <c r="N111" s="173" t="s">
        <v>1125</v>
      </c>
      <c r="O111" s="742">
        <f>Tabla1[[#This Row],[Avance Acumulado númerico o Porcentaje de la Actividad]]/Tabla1[[#This Row],[Meta 2020
(Actividad ó Meta anual)]]</f>
        <v>0.75</v>
      </c>
      <c r="P111" s="307">
        <v>1</v>
      </c>
      <c r="Q111" s="173" t="s">
        <v>253</v>
      </c>
      <c r="R111" s="108" t="s">
        <v>246</v>
      </c>
      <c r="S111" s="173" t="s">
        <v>72</v>
      </c>
      <c r="T111" s="756" t="s">
        <v>147</v>
      </c>
      <c r="U111" s="602">
        <f>Tabla1[[#This Row],[Avance Mes Enero]]+Tabla1[[#This Row],[Avance Mes Febrero]]+AC111+AL111</f>
        <v>3</v>
      </c>
      <c r="V111" s="739"/>
      <c r="W111" s="740"/>
      <c r="X111" s="756"/>
      <c r="Y111" s="741" t="s">
        <v>1126</v>
      </c>
      <c r="Z111" s="607"/>
      <c r="AA111" s="41"/>
      <c r="AB111" s="608" t="s">
        <v>1127</v>
      </c>
      <c r="AC111" s="609">
        <v>1</v>
      </c>
      <c r="AD111" s="616"/>
      <c r="AE111" s="611" t="s">
        <v>1128</v>
      </c>
      <c r="AF111" s="609"/>
      <c r="AG111" s="612"/>
      <c r="AH111" s="611" t="s">
        <v>1129</v>
      </c>
      <c r="AI111" s="609">
        <v>0</v>
      </c>
      <c r="AJ111" s="612" t="s">
        <v>1130</v>
      </c>
      <c r="AK111" s="608" t="s">
        <v>1131</v>
      </c>
      <c r="AL111" s="609">
        <v>2</v>
      </c>
      <c r="AM111" s="761" t="s">
        <v>1132</v>
      </c>
    </row>
    <row r="112" spans="1:3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715">
        <v>1</v>
      </c>
      <c r="N112" s="41" t="s">
        <v>1133</v>
      </c>
      <c r="O112" s="654">
        <f>Tabla1[[#This Row],[Avance Acumulado númerico o Porcentaje de la Actividad]]/Tabla1[[#This Row],[Meta 2020
(Actividad ó Meta anual)]]</f>
        <v>1</v>
      </c>
      <c r="P112" s="53">
        <v>0.1</v>
      </c>
      <c r="Q112" s="41" t="s">
        <v>1134</v>
      </c>
      <c r="R112" s="27" t="s">
        <v>246</v>
      </c>
      <c r="S112" s="41" t="s">
        <v>11</v>
      </c>
      <c r="T112" s="757" t="s">
        <v>55</v>
      </c>
      <c r="U112" s="602">
        <f>Tabla1[[#This Row],[Avance Mes Enero]]+Tabla1[[#This Row],[Avance Mes Febrero]]</f>
        <v>1</v>
      </c>
      <c r="V112" s="758"/>
      <c r="W112" s="759"/>
      <c r="X112" s="757"/>
      <c r="Y112" s="741" t="s">
        <v>1135</v>
      </c>
      <c r="Z112" s="607">
        <v>1</v>
      </c>
      <c r="AA112" s="788" t="s">
        <v>932</v>
      </c>
      <c r="AB112" s="611" t="s">
        <v>708</v>
      </c>
      <c r="AC112" s="616"/>
      <c r="AD112" s="616"/>
      <c r="AE112" s="611" t="s">
        <v>708</v>
      </c>
      <c r="AF112" s="609"/>
      <c r="AG112" s="612"/>
      <c r="AH112" s="611" t="s">
        <v>708</v>
      </c>
      <c r="AI112" s="609">
        <v>0</v>
      </c>
      <c r="AJ112" s="612" t="s">
        <v>563</v>
      </c>
      <c r="AK112" s="611" t="s">
        <v>708</v>
      </c>
      <c r="AL112" s="609">
        <v>0</v>
      </c>
      <c r="AM112" s="612" t="s">
        <v>563</v>
      </c>
    </row>
    <row r="113" spans="1:3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715">
        <v>4</v>
      </c>
      <c r="N113" s="41" t="s">
        <v>1136</v>
      </c>
      <c r="O113" s="654">
        <f>Tabla1[[#This Row],[Avance Acumulado númerico o Porcentaje de la Actividad]]/Tabla1[[#This Row],[Meta 2020
(Actividad ó Meta anual)]]</f>
        <v>0.5</v>
      </c>
      <c r="P113" s="53">
        <v>0.9</v>
      </c>
      <c r="Q113" s="41" t="s">
        <v>249</v>
      </c>
      <c r="R113" s="27" t="s">
        <v>246</v>
      </c>
      <c r="S113" s="41" t="s">
        <v>55</v>
      </c>
      <c r="T113" s="757" t="s">
        <v>147</v>
      </c>
      <c r="U113" s="602">
        <f>Tabla1[[#This Row],[Avance Mes Enero]]+Tabla1[[#This Row],[Avance Mes Febrero]]+AC113+AL113</f>
        <v>2</v>
      </c>
      <c r="V113" s="758"/>
      <c r="W113" s="759"/>
      <c r="X113" s="757"/>
      <c r="Y113" s="619" t="s">
        <v>1137</v>
      </c>
      <c r="Z113" s="607"/>
      <c r="AA113" s="41"/>
      <c r="AB113" s="8" t="s">
        <v>1138</v>
      </c>
      <c r="AC113" s="609">
        <v>1</v>
      </c>
      <c r="AD113" s="789" t="s">
        <v>932</v>
      </c>
      <c r="AE113" s="611" t="s">
        <v>1139</v>
      </c>
      <c r="AF113" s="609"/>
      <c r="AG113" s="612"/>
      <c r="AH113" s="611" t="s">
        <v>1139</v>
      </c>
      <c r="AI113" s="609">
        <v>0</v>
      </c>
      <c r="AJ113" s="612" t="s">
        <v>563</v>
      </c>
      <c r="AK113" s="611" t="s">
        <v>1140</v>
      </c>
      <c r="AL113" s="609">
        <v>1</v>
      </c>
      <c r="AM113" s="612" t="s">
        <v>1141</v>
      </c>
    </row>
    <row r="114" spans="1:3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715">
        <v>1</v>
      </c>
      <c r="N114" s="41" t="s">
        <v>1142</v>
      </c>
      <c r="O114" s="654">
        <f>Tabla1[[#This Row],[Avance Acumulado númerico o Porcentaje de la Actividad]]/Tabla1[[#This Row],[Meta 2020
(Actividad ó Meta anual)]]</f>
        <v>1</v>
      </c>
      <c r="P114" s="53">
        <v>0.1</v>
      </c>
      <c r="Q114" s="41" t="s">
        <v>1143</v>
      </c>
      <c r="R114" s="27" t="s">
        <v>246</v>
      </c>
      <c r="S114" s="41" t="s">
        <v>11</v>
      </c>
      <c r="T114" s="757" t="s">
        <v>55</v>
      </c>
      <c r="U114" s="602">
        <f>Tabla1[[#This Row],[Avance Mes Enero]]+Tabla1[[#This Row],[Avance Mes Febrero]]</f>
        <v>1</v>
      </c>
      <c r="V114" s="758"/>
      <c r="W114" s="759">
        <v>0</v>
      </c>
      <c r="X114" s="757"/>
      <c r="Y114" s="790" t="s">
        <v>1144</v>
      </c>
      <c r="Z114" s="607">
        <v>1</v>
      </c>
      <c r="AA114" s="27" t="s">
        <v>1145</v>
      </c>
      <c r="AB114" s="611" t="s">
        <v>708</v>
      </c>
      <c r="AC114" s="616"/>
      <c r="AD114" s="616"/>
      <c r="AE114" s="611" t="s">
        <v>708</v>
      </c>
      <c r="AF114" s="609"/>
      <c r="AG114" s="612"/>
      <c r="AH114" s="611" t="s">
        <v>708</v>
      </c>
      <c r="AI114" s="609">
        <v>0</v>
      </c>
      <c r="AJ114" s="612" t="s">
        <v>563</v>
      </c>
      <c r="AK114" s="611" t="s">
        <v>708</v>
      </c>
      <c r="AL114" s="609">
        <v>0</v>
      </c>
      <c r="AM114" s="612" t="s">
        <v>563</v>
      </c>
    </row>
    <row r="115" spans="1:39" ht="240" x14ac:dyDescent="0.2">
      <c r="A115" s="316" t="s">
        <v>140</v>
      </c>
      <c r="B115" s="27" t="s">
        <v>146</v>
      </c>
      <c r="C115" s="58" t="s">
        <v>143</v>
      </c>
      <c r="D115" s="49" t="s">
        <v>138</v>
      </c>
      <c r="E115" s="27" t="s">
        <v>136</v>
      </c>
      <c r="F115" s="27" t="s">
        <v>246</v>
      </c>
      <c r="G115" s="27" t="s">
        <v>246</v>
      </c>
      <c r="H115" s="27" t="s">
        <v>246</v>
      </c>
      <c r="I115" s="27" t="s">
        <v>118</v>
      </c>
      <c r="J115" s="27" t="s">
        <v>248</v>
      </c>
      <c r="K115" s="27" t="s">
        <v>246</v>
      </c>
      <c r="L115" s="27" t="s">
        <v>246</v>
      </c>
      <c r="M115" s="715">
        <v>4</v>
      </c>
      <c r="N115" s="41" t="s">
        <v>1146</v>
      </c>
      <c r="O115" s="654">
        <f>Tabla1[[#This Row],[Avance Acumulado númerico o Porcentaje de la Actividad]]/Tabla1[[#This Row],[Meta 2020
(Actividad ó Meta anual)]]</f>
        <v>0.5</v>
      </c>
      <c r="P115" s="53">
        <v>0.9</v>
      </c>
      <c r="Q115" s="41" t="s">
        <v>250</v>
      </c>
      <c r="R115" s="27" t="s">
        <v>246</v>
      </c>
      <c r="S115" s="41" t="s">
        <v>55</v>
      </c>
      <c r="T115" s="757" t="s">
        <v>147</v>
      </c>
      <c r="U115" s="602">
        <f>Tabla1[[#This Row],[Avance Mes Enero]]+Tabla1[[#This Row],[Avance Mes Febrero]]+AC115+AL115</f>
        <v>2</v>
      </c>
      <c r="V115" s="758"/>
      <c r="W115" s="759">
        <v>0</v>
      </c>
      <c r="X115" s="757"/>
      <c r="Y115" s="791" t="s">
        <v>1137</v>
      </c>
      <c r="Z115" s="607"/>
      <c r="AA115" s="41"/>
      <c r="AB115" s="611" t="s">
        <v>1147</v>
      </c>
      <c r="AC115" s="609">
        <v>1</v>
      </c>
      <c r="AD115" s="27" t="s">
        <v>1148</v>
      </c>
      <c r="AE115" s="608" t="s">
        <v>1149</v>
      </c>
      <c r="AF115" s="609"/>
      <c r="AG115" s="612"/>
      <c r="AH115" s="608" t="s">
        <v>1149</v>
      </c>
      <c r="AI115" s="609">
        <v>0</v>
      </c>
      <c r="AJ115" s="612" t="s">
        <v>563</v>
      </c>
      <c r="AK115" s="608" t="s">
        <v>1150</v>
      </c>
      <c r="AL115" s="609">
        <v>1</v>
      </c>
      <c r="AM115" s="617" t="s">
        <v>1151</v>
      </c>
    </row>
    <row r="116" spans="1:39" ht="105.75" thickBot="1" x14ac:dyDescent="0.25">
      <c r="A116" s="317" t="s">
        <v>140</v>
      </c>
      <c r="B116" s="144" t="s">
        <v>146</v>
      </c>
      <c r="C116" s="340" t="s">
        <v>254</v>
      </c>
      <c r="D116" s="318" t="s">
        <v>138</v>
      </c>
      <c r="E116" s="144" t="s">
        <v>136</v>
      </c>
      <c r="F116" s="144" t="s">
        <v>246</v>
      </c>
      <c r="G116" s="144" t="s">
        <v>246</v>
      </c>
      <c r="H116" s="144" t="s">
        <v>246</v>
      </c>
      <c r="I116" s="144" t="s">
        <v>247</v>
      </c>
      <c r="J116" s="144" t="s">
        <v>248</v>
      </c>
      <c r="K116" s="144" t="s">
        <v>246</v>
      </c>
      <c r="L116" s="144" t="s">
        <v>246</v>
      </c>
      <c r="M116" s="792">
        <v>4</v>
      </c>
      <c r="N116" s="194" t="s">
        <v>1152</v>
      </c>
      <c r="O116" s="779">
        <f>Tabla1[[#This Row],[Avance Acumulado númerico o Porcentaje de la Actividad]]/Tabla1[[#This Row],[Meta 2020
(Actividad ó Meta anual)]]</f>
        <v>0.5</v>
      </c>
      <c r="P116" s="793">
        <v>1</v>
      </c>
      <c r="Q116" s="412" t="s">
        <v>1153</v>
      </c>
      <c r="R116" s="144" t="s">
        <v>246</v>
      </c>
      <c r="S116" s="194" t="s">
        <v>72</v>
      </c>
      <c r="T116" s="780" t="s">
        <v>147</v>
      </c>
      <c r="U116" s="602">
        <f>Tabla1[[#This Row],[Avance Mes Enero]]+Tabla1[[#This Row],[Avance Mes Febrero]]+AC116+AF116+AI116+AL116</f>
        <v>2</v>
      </c>
      <c r="V116" s="781"/>
      <c r="W116" s="782">
        <v>0</v>
      </c>
      <c r="X116" s="783"/>
      <c r="Y116" s="791" t="s">
        <v>1137</v>
      </c>
      <c r="Z116" s="607"/>
      <c r="AA116" s="41"/>
      <c r="AB116" s="27" t="s">
        <v>1154</v>
      </c>
      <c r="AC116" s="609">
        <v>1</v>
      </c>
      <c r="AD116" s="794" t="s">
        <v>1155</v>
      </c>
      <c r="AE116" s="611" t="s">
        <v>1139</v>
      </c>
      <c r="AF116" s="609"/>
      <c r="AG116" s="612"/>
      <c r="AH116" s="611" t="s">
        <v>1139</v>
      </c>
      <c r="AI116" s="609">
        <v>0</v>
      </c>
      <c r="AJ116" s="612" t="s">
        <v>563</v>
      </c>
      <c r="AK116" s="611" t="s">
        <v>1156</v>
      </c>
      <c r="AL116" s="609">
        <v>1</v>
      </c>
      <c r="AM116" s="612" t="s">
        <v>1157</v>
      </c>
    </row>
    <row r="117" spans="1:39" ht="44.25" customHeight="1" x14ac:dyDescent="0.2">
      <c r="A117" s="795"/>
      <c r="B117" s="796"/>
      <c r="C117" s="795"/>
      <c r="D117" s="796"/>
      <c r="E117" s="796"/>
      <c r="F117" s="796"/>
      <c r="G117" s="796"/>
      <c r="H117" s="797"/>
      <c r="I117" s="795"/>
      <c r="J117" s="798"/>
      <c r="K117" s="364"/>
      <c r="L117" s="799"/>
      <c r="M117" s="800"/>
      <c r="N117" s="795" t="s">
        <v>1158</v>
      </c>
      <c r="O117" s="801">
        <f>AVERAGE(Tabla1[Avance Porcentual Acumulado (Indicador)])</f>
        <v>0.43460564201016366</v>
      </c>
      <c r="P117" s="795"/>
      <c r="Q117" s="795"/>
      <c r="R117" s="232"/>
      <c r="S117" s="795"/>
      <c r="T117" s="799"/>
      <c r="U117" s="802" t="s">
        <v>1159</v>
      </c>
      <c r="V117" s="803"/>
      <c r="W117" s="782"/>
      <c r="X117" s="783"/>
      <c r="Y117" s="232"/>
      <c r="Z117" s="804"/>
      <c r="AA117" s="364"/>
      <c r="AB117" s="616"/>
      <c r="AC117" s="616"/>
      <c r="AD117" s="616"/>
      <c r="AE117" s="611"/>
      <c r="AF117" s="609"/>
      <c r="AG117" s="612"/>
      <c r="AH117" s="611"/>
      <c r="AI117" s="609"/>
      <c r="AJ117" s="612"/>
      <c r="AK117" s="611"/>
      <c r="AL117" s="609"/>
      <c r="AM117" s="612"/>
    </row>
    <row r="118" spans="1:39" x14ac:dyDescent="0.25">
      <c r="M118" s="44"/>
      <c r="O118"/>
      <c r="S118" s="44"/>
      <c r="U118" s="44"/>
    </row>
    <row r="119" spans="1:39" x14ac:dyDescent="0.25">
      <c r="M119" s="44"/>
      <c r="O119"/>
      <c r="S119" s="44"/>
      <c r="U119" s="44"/>
    </row>
    <row r="120" spans="1:39" x14ac:dyDescent="0.25">
      <c r="M120" s="44"/>
      <c r="O120"/>
      <c r="S120" s="44"/>
      <c r="U120" s="44"/>
    </row>
    <row r="121" spans="1:39" x14ac:dyDescent="0.25">
      <c r="M121" s="44"/>
      <c r="O121"/>
      <c r="S121" s="44"/>
      <c r="U121" s="44"/>
    </row>
    <row r="122" spans="1:39" x14ac:dyDescent="0.25">
      <c r="M122" s="44"/>
      <c r="O122"/>
      <c r="S122" s="44"/>
      <c r="U122" s="44"/>
    </row>
    <row r="123" spans="1:39" x14ac:dyDescent="0.25">
      <c r="M123" s="44"/>
      <c r="O123"/>
      <c r="S123" s="44"/>
      <c r="U123" s="44"/>
    </row>
    <row r="124" spans="1:39" x14ac:dyDescent="0.25">
      <c r="M124" s="44"/>
      <c r="O124"/>
      <c r="S124" s="44"/>
      <c r="U124" s="44"/>
    </row>
    <row r="125" spans="1:39" x14ac:dyDescent="0.25">
      <c r="M125" s="44"/>
      <c r="O125"/>
      <c r="S125" s="44"/>
      <c r="U125" s="44"/>
    </row>
    <row r="126" spans="1:39" x14ac:dyDescent="0.25">
      <c r="M126" s="44"/>
      <c r="O126"/>
      <c r="S126" s="44"/>
      <c r="U126" s="44"/>
    </row>
    <row r="127" spans="1:39" x14ac:dyDescent="0.25">
      <c r="M127" s="44"/>
      <c r="O127"/>
      <c r="S127" s="44"/>
      <c r="U127" s="44"/>
    </row>
    <row r="128" spans="1:39" x14ac:dyDescent="0.25">
      <c r="M128" s="44"/>
      <c r="O128"/>
      <c r="S128" s="44"/>
      <c r="U128" s="44"/>
    </row>
    <row r="129" spans="13:21" x14ac:dyDescent="0.25">
      <c r="M129" s="44"/>
      <c r="O129"/>
      <c r="S129" s="44"/>
      <c r="U129" s="44"/>
    </row>
    <row r="130" spans="13:21" x14ac:dyDescent="0.25">
      <c r="M130" s="44"/>
      <c r="O130"/>
      <c r="S130" s="44"/>
      <c r="U130" s="44"/>
    </row>
    <row r="131" spans="13:21" x14ac:dyDescent="0.25">
      <c r="M131" s="44"/>
      <c r="O131"/>
      <c r="S131" s="44"/>
      <c r="U131" s="44"/>
    </row>
    <row r="132" spans="13:21" x14ac:dyDescent="0.25">
      <c r="M132" s="44"/>
      <c r="O132"/>
      <c r="S132" s="44"/>
      <c r="U132" s="44"/>
    </row>
    <row r="133" spans="13:21" x14ac:dyDescent="0.25">
      <c r="M133" s="44"/>
      <c r="O133"/>
      <c r="S133" s="44"/>
      <c r="U133" s="44"/>
    </row>
    <row r="134" spans="13:21" x14ac:dyDescent="0.25">
      <c r="M134" s="44"/>
      <c r="O134"/>
      <c r="S134" s="44"/>
      <c r="U134" s="44"/>
    </row>
    <row r="135" spans="13:21" x14ac:dyDescent="0.25">
      <c r="M135" s="44"/>
      <c r="O135"/>
      <c r="S135" s="44"/>
      <c r="U135" s="44"/>
    </row>
    <row r="136" spans="13:21" x14ac:dyDescent="0.25">
      <c r="M136" s="44"/>
      <c r="O136"/>
      <c r="S136" s="44"/>
      <c r="U136" s="44"/>
    </row>
    <row r="137" spans="13:21" x14ac:dyDescent="0.25">
      <c r="M137" s="44"/>
      <c r="O137"/>
      <c r="S137" s="44"/>
      <c r="U137" s="44"/>
    </row>
    <row r="138" spans="13:21" x14ac:dyDescent="0.25">
      <c r="M138" s="44"/>
      <c r="O138"/>
      <c r="S138" s="44"/>
      <c r="U138" s="44"/>
    </row>
    <row r="139" spans="13:21" x14ac:dyDescent="0.25">
      <c r="O139"/>
      <c r="U139" s="44"/>
    </row>
    <row r="140" spans="13:21" x14ac:dyDescent="0.25">
      <c r="O140"/>
      <c r="U140" s="44"/>
    </row>
    <row r="141" spans="13:21" x14ac:dyDescent="0.25">
      <c r="O141"/>
      <c r="U141" s="44"/>
    </row>
    <row r="142" spans="13:21" x14ac:dyDescent="0.25">
      <c r="O142"/>
      <c r="U142" s="44"/>
    </row>
    <row r="143" spans="13:21" x14ac:dyDescent="0.25">
      <c r="O143"/>
      <c r="U143" s="44"/>
    </row>
    <row r="144" spans="13:21" x14ac:dyDescent="0.25">
      <c r="O144"/>
      <c r="U144" s="44"/>
    </row>
    <row r="145" spans="15:21" x14ac:dyDescent="0.25">
      <c r="O145"/>
      <c r="U145" s="44"/>
    </row>
    <row r="146" spans="15:21" x14ac:dyDescent="0.25">
      <c r="O146"/>
      <c r="U146" s="44"/>
    </row>
    <row r="147" spans="15:21" x14ac:dyDescent="0.25">
      <c r="O147"/>
      <c r="U147" s="44"/>
    </row>
    <row r="148" spans="15:21" x14ac:dyDescent="0.25">
      <c r="O148"/>
      <c r="U148" s="44"/>
    </row>
    <row r="149" spans="15:21" x14ac:dyDescent="0.25">
      <c r="O149"/>
      <c r="U149" s="44"/>
    </row>
    <row r="150" spans="15:21" x14ac:dyDescent="0.25">
      <c r="O150"/>
      <c r="U150" s="44"/>
    </row>
    <row r="151" spans="15:21" x14ac:dyDescent="0.25">
      <c r="O151"/>
      <c r="U151" s="44"/>
    </row>
    <row r="152" spans="15:21" x14ac:dyDescent="0.25">
      <c r="O152"/>
      <c r="U152" s="44"/>
    </row>
    <row r="153" spans="15:21" x14ac:dyDescent="0.25">
      <c r="O153"/>
      <c r="U153" s="44"/>
    </row>
    <row r="154" spans="15:21" x14ac:dyDescent="0.25">
      <c r="O154"/>
      <c r="U154" s="44"/>
    </row>
    <row r="155" spans="15:21" x14ac:dyDescent="0.25">
      <c r="O155"/>
      <c r="U155" s="44"/>
    </row>
    <row r="156" spans="15:21" x14ac:dyDescent="0.25">
      <c r="O156"/>
      <c r="U156" s="44"/>
    </row>
    <row r="157" spans="15:21" x14ac:dyDescent="0.25">
      <c r="O157"/>
      <c r="U157" s="44"/>
    </row>
    <row r="158" spans="15:21" x14ac:dyDescent="0.25">
      <c r="O158"/>
      <c r="U158" s="44"/>
    </row>
    <row r="159" spans="15:21" x14ac:dyDescent="0.25">
      <c r="O159"/>
      <c r="U159" s="44"/>
    </row>
    <row r="160" spans="15:21" x14ac:dyDescent="0.25">
      <c r="O160"/>
      <c r="U160" s="44"/>
    </row>
    <row r="161" spans="15:21" x14ac:dyDescent="0.25">
      <c r="O161"/>
      <c r="U161" s="44"/>
    </row>
    <row r="162" spans="15:21" x14ac:dyDescent="0.25">
      <c r="O162"/>
      <c r="U162" s="44"/>
    </row>
    <row r="163" spans="15:21" x14ac:dyDescent="0.25">
      <c r="O163"/>
      <c r="U163" s="44"/>
    </row>
    <row r="164" spans="15:21" x14ac:dyDescent="0.25">
      <c r="O164"/>
      <c r="U164" s="44"/>
    </row>
    <row r="165" spans="15:21" x14ac:dyDescent="0.25">
      <c r="O165"/>
      <c r="U165" s="44"/>
    </row>
    <row r="166" spans="15:21" x14ac:dyDescent="0.25">
      <c r="O166"/>
      <c r="U166" s="44"/>
    </row>
    <row r="167" spans="15:21" x14ac:dyDescent="0.25">
      <c r="O167"/>
      <c r="U167" s="44"/>
    </row>
    <row r="168" spans="15:21" x14ac:dyDescent="0.25">
      <c r="O168"/>
      <c r="U168" s="44"/>
    </row>
    <row r="169" spans="15:21" x14ac:dyDescent="0.25">
      <c r="O169"/>
      <c r="U169" s="44"/>
    </row>
    <row r="170" spans="15:21" x14ac:dyDescent="0.25">
      <c r="O170"/>
      <c r="U170" s="44"/>
    </row>
    <row r="171" spans="15:21" x14ac:dyDescent="0.25">
      <c r="O171"/>
      <c r="U171" s="44"/>
    </row>
    <row r="172" spans="15:21" x14ac:dyDescent="0.25">
      <c r="O172"/>
      <c r="U172" s="44"/>
    </row>
    <row r="173" spans="15:21" x14ac:dyDescent="0.25">
      <c r="O173"/>
      <c r="U173" s="44"/>
    </row>
    <row r="174" spans="15:21" x14ac:dyDescent="0.25">
      <c r="O174"/>
      <c r="U174" s="44"/>
    </row>
    <row r="175" spans="15:21" x14ac:dyDescent="0.25">
      <c r="O175"/>
      <c r="U175" s="44"/>
    </row>
    <row r="176" spans="15:21" x14ac:dyDescent="0.25">
      <c r="O176"/>
      <c r="U176" s="44"/>
    </row>
    <row r="177" spans="15:21" x14ac:dyDescent="0.25">
      <c r="O177"/>
      <c r="U177" s="44"/>
    </row>
    <row r="178" spans="15:21" x14ac:dyDescent="0.25">
      <c r="O178"/>
      <c r="U178" s="44"/>
    </row>
    <row r="179" spans="15:21" x14ac:dyDescent="0.25">
      <c r="O179"/>
      <c r="U179" s="44"/>
    </row>
    <row r="180" spans="15:21" x14ac:dyDescent="0.25">
      <c r="O180"/>
      <c r="U180" s="44"/>
    </row>
    <row r="181" spans="15:21" x14ac:dyDescent="0.25">
      <c r="O181"/>
      <c r="U181" s="44"/>
    </row>
    <row r="182" spans="15:21" x14ac:dyDescent="0.25">
      <c r="O182"/>
      <c r="U182" s="44"/>
    </row>
    <row r="183" spans="15:21" x14ac:dyDescent="0.25">
      <c r="O183"/>
      <c r="U183" s="44"/>
    </row>
    <row r="184" spans="15:21" x14ac:dyDescent="0.25">
      <c r="O184"/>
      <c r="U184" s="44"/>
    </row>
    <row r="185" spans="15:21" x14ac:dyDescent="0.25">
      <c r="O185"/>
      <c r="U185" s="44"/>
    </row>
    <row r="186" spans="15:21" x14ac:dyDescent="0.25">
      <c r="O186"/>
      <c r="U186" s="44"/>
    </row>
    <row r="187" spans="15:21" x14ac:dyDescent="0.25">
      <c r="O187"/>
      <c r="U187" s="44"/>
    </row>
    <row r="188" spans="15:21" x14ac:dyDescent="0.25">
      <c r="O188"/>
      <c r="U188" s="44"/>
    </row>
    <row r="189" spans="15:21" x14ac:dyDescent="0.25">
      <c r="O189"/>
      <c r="U189" s="44"/>
    </row>
    <row r="190" spans="15:21" x14ac:dyDescent="0.25">
      <c r="O190"/>
      <c r="U190" s="44"/>
    </row>
    <row r="191" spans="15:21" x14ac:dyDescent="0.25">
      <c r="O191"/>
      <c r="U191" s="44"/>
    </row>
    <row r="192" spans="15:21" x14ac:dyDescent="0.25">
      <c r="O192"/>
      <c r="U192" s="44"/>
    </row>
    <row r="193" spans="15:21" x14ac:dyDescent="0.25">
      <c r="O193"/>
      <c r="U193" s="44"/>
    </row>
    <row r="194" spans="15:21" x14ac:dyDescent="0.25">
      <c r="O194"/>
      <c r="U194" s="44"/>
    </row>
    <row r="195" spans="15:21" x14ac:dyDescent="0.25">
      <c r="O195"/>
      <c r="U195" s="44"/>
    </row>
    <row r="196" spans="15:21" x14ac:dyDescent="0.25">
      <c r="O196"/>
      <c r="U196" s="44"/>
    </row>
    <row r="197" spans="15:21" x14ac:dyDescent="0.25">
      <c r="O197"/>
      <c r="U197" s="44"/>
    </row>
    <row r="198" spans="15:21" x14ac:dyDescent="0.25">
      <c r="O198"/>
      <c r="U198" s="44"/>
    </row>
    <row r="199" spans="15:21" x14ac:dyDescent="0.25">
      <c r="O199"/>
      <c r="U199" s="44"/>
    </row>
    <row r="200" spans="15:21" x14ac:dyDescent="0.25">
      <c r="O200"/>
      <c r="U200" s="44"/>
    </row>
    <row r="201" spans="15:21" x14ac:dyDescent="0.25">
      <c r="O201"/>
      <c r="U201" s="44"/>
    </row>
    <row r="202" spans="15:21" x14ac:dyDescent="0.25">
      <c r="O202"/>
      <c r="U202" s="44"/>
    </row>
    <row r="203" spans="15:21" x14ac:dyDescent="0.25">
      <c r="O203"/>
      <c r="U203" s="44"/>
    </row>
    <row r="204" spans="15:21" x14ac:dyDescent="0.25">
      <c r="O204"/>
      <c r="U204" s="44"/>
    </row>
    <row r="205" spans="15:21" x14ac:dyDescent="0.25">
      <c r="O205"/>
      <c r="U205" s="44"/>
    </row>
    <row r="206" spans="15:21" x14ac:dyDescent="0.25">
      <c r="O206"/>
      <c r="U206" s="44"/>
    </row>
    <row r="207" spans="15:21" x14ac:dyDescent="0.25">
      <c r="O207"/>
      <c r="U207" s="44"/>
    </row>
    <row r="208" spans="15:21" x14ac:dyDescent="0.25">
      <c r="O208"/>
      <c r="U208" s="44"/>
    </row>
    <row r="209" spans="15:21" x14ac:dyDescent="0.25">
      <c r="O209"/>
      <c r="U209" s="44"/>
    </row>
    <row r="210" spans="15:21" x14ac:dyDescent="0.25">
      <c r="O210"/>
      <c r="U210" s="44"/>
    </row>
    <row r="211" spans="15:21" x14ac:dyDescent="0.25">
      <c r="O211"/>
      <c r="U211" s="44"/>
    </row>
    <row r="212" spans="15:21" x14ac:dyDescent="0.25">
      <c r="O212"/>
      <c r="U212" s="44"/>
    </row>
    <row r="213" spans="15:21" x14ac:dyDescent="0.25">
      <c r="O213"/>
      <c r="U213" s="44"/>
    </row>
    <row r="214" spans="15:21" x14ac:dyDescent="0.25">
      <c r="O214"/>
      <c r="U214" s="44"/>
    </row>
    <row r="215" spans="15:21" x14ac:dyDescent="0.25">
      <c r="O215"/>
      <c r="U215" s="44"/>
    </row>
    <row r="216" spans="15:21" x14ac:dyDescent="0.25">
      <c r="O216"/>
      <c r="U216" s="44"/>
    </row>
    <row r="217" spans="15:21" x14ac:dyDescent="0.25">
      <c r="O217"/>
      <c r="U217" s="44"/>
    </row>
    <row r="218" spans="15:21" x14ac:dyDescent="0.25">
      <c r="O218"/>
      <c r="U218" s="44"/>
    </row>
    <row r="219" spans="15:21" x14ac:dyDescent="0.25">
      <c r="O219"/>
      <c r="U219" s="44"/>
    </row>
    <row r="220" spans="15:21" x14ac:dyDescent="0.25">
      <c r="O220"/>
      <c r="U220" s="44"/>
    </row>
    <row r="221" spans="15:21" x14ac:dyDescent="0.25">
      <c r="O221"/>
      <c r="U221" s="44"/>
    </row>
    <row r="222" spans="15:21" x14ac:dyDescent="0.25">
      <c r="O222"/>
      <c r="U222" s="44"/>
    </row>
    <row r="223" spans="15:21" x14ac:dyDescent="0.25">
      <c r="O223"/>
      <c r="U223" s="44"/>
    </row>
    <row r="224" spans="15:21" x14ac:dyDescent="0.25">
      <c r="O224"/>
      <c r="U224" s="44"/>
    </row>
    <row r="225" spans="15:21" x14ac:dyDescent="0.25">
      <c r="O225"/>
      <c r="U225" s="44"/>
    </row>
    <row r="226" spans="15:21" x14ac:dyDescent="0.25">
      <c r="O226"/>
      <c r="U226" s="44"/>
    </row>
    <row r="227" spans="15:21" x14ac:dyDescent="0.25">
      <c r="O227"/>
      <c r="U227" s="44"/>
    </row>
    <row r="228" spans="15:21" x14ac:dyDescent="0.25">
      <c r="O228"/>
      <c r="U228" s="44"/>
    </row>
    <row r="229" spans="15:21" x14ac:dyDescent="0.25">
      <c r="O229"/>
      <c r="U229" s="44"/>
    </row>
    <row r="230" spans="15:21" x14ac:dyDescent="0.25">
      <c r="O230"/>
      <c r="U230" s="44"/>
    </row>
    <row r="231" spans="15:21" x14ac:dyDescent="0.25">
      <c r="O231"/>
      <c r="U231" s="44"/>
    </row>
    <row r="232" spans="15:21" x14ac:dyDescent="0.25">
      <c r="O232"/>
      <c r="U232" s="44"/>
    </row>
    <row r="233" spans="15:21" x14ac:dyDescent="0.25">
      <c r="O233"/>
      <c r="U233" s="44"/>
    </row>
    <row r="234" spans="15:21" x14ac:dyDescent="0.25">
      <c r="O234"/>
      <c r="U234" s="44"/>
    </row>
    <row r="235" spans="15:21" x14ac:dyDescent="0.25">
      <c r="O235"/>
      <c r="U235" s="44"/>
    </row>
    <row r="236" spans="15:21" x14ac:dyDescent="0.25">
      <c r="O236"/>
      <c r="U236" s="44"/>
    </row>
    <row r="237" spans="15:21" x14ac:dyDescent="0.25">
      <c r="O237"/>
      <c r="U237" s="44"/>
    </row>
    <row r="238" spans="15:21" x14ac:dyDescent="0.25">
      <c r="O238"/>
      <c r="U238" s="44"/>
    </row>
    <row r="239" spans="15:21" x14ac:dyDescent="0.25">
      <c r="O239"/>
      <c r="U239" s="44"/>
    </row>
    <row r="240" spans="15:21" x14ac:dyDescent="0.25">
      <c r="O240"/>
      <c r="U240" s="44"/>
    </row>
    <row r="241" spans="15:21" x14ac:dyDescent="0.25">
      <c r="O241"/>
      <c r="U241" s="44"/>
    </row>
    <row r="242" spans="15:21" x14ac:dyDescent="0.25">
      <c r="O242"/>
      <c r="U242" s="44"/>
    </row>
    <row r="243" spans="15:21" x14ac:dyDescent="0.25">
      <c r="O243"/>
      <c r="U243" s="44"/>
    </row>
    <row r="244" spans="15:21" x14ac:dyDescent="0.25">
      <c r="O244"/>
      <c r="U244" s="44"/>
    </row>
    <row r="245" spans="15:21" x14ac:dyDescent="0.25">
      <c r="O245"/>
      <c r="U245" s="44"/>
    </row>
    <row r="246" spans="15:21" x14ac:dyDescent="0.25">
      <c r="O246"/>
      <c r="U246" s="44"/>
    </row>
    <row r="247" spans="15:21" x14ac:dyDescent="0.25">
      <c r="O247"/>
      <c r="U247" s="44"/>
    </row>
    <row r="248" spans="15:21" x14ac:dyDescent="0.25">
      <c r="O248"/>
      <c r="U248" s="44"/>
    </row>
    <row r="249" spans="15:21" x14ac:dyDescent="0.25">
      <c r="O249"/>
      <c r="U249" s="44"/>
    </row>
    <row r="250" spans="15:21" x14ac:dyDescent="0.25">
      <c r="O250"/>
      <c r="U250" s="44"/>
    </row>
    <row r="251" spans="15:21" x14ac:dyDescent="0.25">
      <c r="O251"/>
      <c r="U251" s="44"/>
    </row>
    <row r="252" spans="15:21" x14ac:dyDescent="0.25">
      <c r="O252"/>
      <c r="U252" s="44"/>
    </row>
    <row r="253" spans="15:21" x14ac:dyDescent="0.25">
      <c r="O253"/>
      <c r="U253" s="44"/>
    </row>
    <row r="254" spans="15:21" x14ac:dyDescent="0.25">
      <c r="O254"/>
      <c r="U254" s="44"/>
    </row>
    <row r="255" spans="15:21" x14ac:dyDescent="0.25">
      <c r="O255"/>
      <c r="U255" s="44"/>
    </row>
    <row r="256" spans="15:21" x14ac:dyDescent="0.25">
      <c r="O256"/>
      <c r="U256" s="44"/>
    </row>
    <row r="257" spans="15:21" x14ac:dyDescent="0.25">
      <c r="O257"/>
      <c r="U257" s="44"/>
    </row>
    <row r="258" spans="15:21" x14ac:dyDescent="0.25">
      <c r="O258"/>
      <c r="U258" s="44"/>
    </row>
    <row r="259" spans="15:21" x14ac:dyDescent="0.25">
      <c r="O259"/>
      <c r="U259" s="44"/>
    </row>
    <row r="260" spans="15:21" x14ac:dyDescent="0.25">
      <c r="O260"/>
      <c r="U260" s="44"/>
    </row>
    <row r="261" spans="15:21" x14ac:dyDescent="0.25">
      <c r="O261"/>
      <c r="U261" s="44"/>
    </row>
    <row r="262" spans="15:21" x14ac:dyDescent="0.25">
      <c r="O262"/>
      <c r="U262" s="44"/>
    </row>
    <row r="263" spans="15:21" x14ac:dyDescent="0.25">
      <c r="O263"/>
      <c r="U263" s="44"/>
    </row>
    <row r="264" spans="15:21" x14ac:dyDescent="0.25">
      <c r="O264"/>
      <c r="U264" s="44"/>
    </row>
    <row r="265" spans="15:21" x14ac:dyDescent="0.25">
      <c r="O265"/>
      <c r="U265" s="44"/>
    </row>
    <row r="266" spans="15:21" x14ac:dyDescent="0.25">
      <c r="O266"/>
      <c r="U266" s="44"/>
    </row>
    <row r="267" spans="15:21" x14ac:dyDescent="0.25">
      <c r="O267"/>
      <c r="U267" s="44"/>
    </row>
    <row r="268" spans="15:21" x14ac:dyDescent="0.25">
      <c r="O268"/>
      <c r="U268" s="44"/>
    </row>
    <row r="269" spans="15:21" x14ac:dyDescent="0.25">
      <c r="O269"/>
      <c r="U269" s="44"/>
    </row>
    <row r="270" spans="15:21" x14ac:dyDescent="0.25">
      <c r="O270"/>
      <c r="U270" s="44"/>
    </row>
    <row r="271" spans="15:21" x14ac:dyDescent="0.25">
      <c r="O271"/>
      <c r="U271" s="44"/>
    </row>
    <row r="272" spans="15:21" x14ac:dyDescent="0.25">
      <c r="O272"/>
      <c r="U272" s="44"/>
    </row>
    <row r="273" spans="15:21" x14ac:dyDescent="0.25">
      <c r="O273"/>
      <c r="U273" s="44"/>
    </row>
    <row r="274" spans="15:21" x14ac:dyDescent="0.25">
      <c r="O274"/>
      <c r="U274" s="44"/>
    </row>
    <row r="275" spans="15:21" x14ac:dyDescent="0.25">
      <c r="O275"/>
      <c r="U275" s="44"/>
    </row>
    <row r="276" spans="15:21" x14ac:dyDescent="0.25">
      <c r="O276"/>
      <c r="U276" s="44"/>
    </row>
    <row r="277" spans="15:21" x14ac:dyDescent="0.25">
      <c r="O277"/>
      <c r="U277" s="44"/>
    </row>
    <row r="278" spans="15:21" x14ac:dyDescent="0.25">
      <c r="O278"/>
      <c r="U278" s="44"/>
    </row>
    <row r="279" spans="15:21" x14ac:dyDescent="0.25">
      <c r="O279"/>
      <c r="U279" s="44"/>
    </row>
    <row r="280" spans="15:21" x14ac:dyDescent="0.25">
      <c r="O280"/>
      <c r="U280" s="44"/>
    </row>
    <row r="281" spans="15:21" x14ac:dyDescent="0.25">
      <c r="O281"/>
      <c r="U281" s="44"/>
    </row>
    <row r="282" spans="15:21" x14ac:dyDescent="0.25">
      <c r="O282"/>
      <c r="U282" s="44"/>
    </row>
    <row r="283" spans="15:21" x14ac:dyDescent="0.25">
      <c r="O283"/>
      <c r="U283" s="44"/>
    </row>
    <row r="284" spans="15:21" x14ac:dyDescent="0.25">
      <c r="O284"/>
      <c r="U284" s="44"/>
    </row>
    <row r="285" spans="15:21" x14ac:dyDescent="0.25">
      <c r="O285"/>
      <c r="U285" s="44"/>
    </row>
    <row r="286" spans="15:21" x14ac:dyDescent="0.25">
      <c r="O286"/>
      <c r="U286" s="44"/>
    </row>
    <row r="287" spans="15:21" x14ac:dyDescent="0.25">
      <c r="O287"/>
      <c r="U287" s="44"/>
    </row>
    <row r="288" spans="15:21" x14ac:dyDescent="0.25">
      <c r="O288"/>
      <c r="U288" s="44"/>
    </row>
    <row r="289" spans="15:21" x14ac:dyDescent="0.25">
      <c r="O289"/>
      <c r="U289" s="44"/>
    </row>
    <row r="290" spans="15:21" x14ac:dyDescent="0.25">
      <c r="O290"/>
      <c r="U290" s="44"/>
    </row>
    <row r="291" spans="15:21" x14ac:dyDescent="0.25">
      <c r="O291"/>
      <c r="U291" s="44"/>
    </row>
    <row r="292" spans="15:21" x14ac:dyDescent="0.25">
      <c r="O292"/>
      <c r="U292" s="44"/>
    </row>
    <row r="293" spans="15:21" x14ac:dyDescent="0.25">
      <c r="O293"/>
      <c r="U293" s="44"/>
    </row>
    <row r="294" spans="15:21" x14ac:dyDescent="0.25">
      <c r="O294"/>
      <c r="U294" s="44"/>
    </row>
    <row r="295" spans="15:21" x14ac:dyDescent="0.25">
      <c r="O295"/>
      <c r="U295" s="44"/>
    </row>
    <row r="296" spans="15:21" x14ac:dyDescent="0.25">
      <c r="O296"/>
      <c r="U296" s="44"/>
    </row>
    <row r="297" spans="15:21" x14ac:dyDescent="0.25">
      <c r="O297"/>
      <c r="U297" s="44"/>
    </row>
    <row r="298" spans="15:21" x14ac:dyDescent="0.25">
      <c r="O298"/>
      <c r="U298" s="44"/>
    </row>
    <row r="299" spans="15:21" x14ac:dyDescent="0.25">
      <c r="O299"/>
      <c r="U299" s="44"/>
    </row>
    <row r="300" spans="15:21" x14ac:dyDescent="0.25">
      <c r="O300"/>
      <c r="U300" s="44"/>
    </row>
    <row r="301" spans="15:21" x14ac:dyDescent="0.25">
      <c r="O301"/>
      <c r="U301" s="44"/>
    </row>
    <row r="302" spans="15:21" x14ac:dyDescent="0.25">
      <c r="O302"/>
      <c r="U302" s="44"/>
    </row>
    <row r="303" spans="15:21" x14ac:dyDescent="0.25">
      <c r="O303"/>
      <c r="U303" s="44"/>
    </row>
    <row r="304" spans="15:21" x14ac:dyDescent="0.25">
      <c r="O304"/>
      <c r="U304" s="44"/>
    </row>
    <row r="305" spans="15:21" x14ac:dyDescent="0.25">
      <c r="O305"/>
      <c r="U305" s="44"/>
    </row>
    <row r="306" spans="15:21" x14ac:dyDescent="0.25">
      <c r="O306"/>
      <c r="U306" s="44"/>
    </row>
    <row r="307" spans="15:21" x14ac:dyDescent="0.25">
      <c r="O307"/>
      <c r="U307" s="44"/>
    </row>
    <row r="308" spans="15:21" x14ac:dyDescent="0.25">
      <c r="O308"/>
      <c r="U308" s="44"/>
    </row>
    <row r="309" spans="15:21" x14ac:dyDescent="0.25">
      <c r="O309"/>
      <c r="U309" s="44"/>
    </row>
    <row r="310" spans="15:21" x14ac:dyDescent="0.25">
      <c r="O310"/>
      <c r="U310" s="44"/>
    </row>
    <row r="311" spans="15:21" x14ac:dyDescent="0.25">
      <c r="O311"/>
      <c r="U311" s="44"/>
    </row>
    <row r="312" spans="15:21" x14ac:dyDescent="0.25">
      <c r="O312"/>
      <c r="U312" s="44"/>
    </row>
    <row r="313" spans="15:21" x14ac:dyDescent="0.25">
      <c r="O313"/>
      <c r="U313" s="44"/>
    </row>
    <row r="314" spans="15:21" x14ac:dyDescent="0.25">
      <c r="O314"/>
      <c r="U314" s="44"/>
    </row>
    <row r="315" spans="15:21" x14ac:dyDescent="0.25">
      <c r="O315"/>
      <c r="U315" s="44"/>
    </row>
    <row r="316" spans="15:21" x14ac:dyDescent="0.25">
      <c r="O316"/>
      <c r="U316" s="44"/>
    </row>
    <row r="317" spans="15:21" x14ac:dyDescent="0.25">
      <c r="O317"/>
      <c r="U317" s="44"/>
    </row>
    <row r="318" spans="15:21" x14ac:dyDescent="0.25">
      <c r="O318"/>
      <c r="U318" s="44"/>
    </row>
    <row r="319" spans="15:21" x14ac:dyDescent="0.25">
      <c r="O319"/>
      <c r="U319" s="44"/>
    </row>
    <row r="320" spans="15:21" x14ac:dyDescent="0.25">
      <c r="O320"/>
      <c r="U320" s="44"/>
    </row>
    <row r="321" spans="15:21" x14ac:dyDescent="0.25">
      <c r="O321"/>
      <c r="U321" s="44"/>
    </row>
    <row r="322" spans="15:21" x14ac:dyDescent="0.25">
      <c r="O322"/>
      <c r="U322" s="44"/>
    </row>
    <row r="323" spans="15:21" x14ac:dyDescent="0.25">
      <c r="O323"/>
      <c r="U323" s="44"/>
    </row>
    <row r="324" spans="15:21" x14ac:dyDescent="0.25">
      <c r="O324"/>
      <c r="U324" s="44"/>
    </row>
    <row r="325" spans="15:21" x14ac:dyDescent="0.25">
      <c r="O325"/>
      <c r="U325" s="44"/>
    </row>
    <row r="326" spans="15:21" x14ac:dyDescent="0.25">
      <c r="O326"/>
      <c r="U326" s="44"/>
    </row>
    <row r="327" spans="15:21" x14ac:dyDescent="0.25">
      <c r="O327"/>
      <c r="U327" s="44"/>
    </row>
    <row r="328" spans="15:21" x14ac:dyDescent="0.25">
      <c r="O328"/>
      <c r="U328" s="44"/>
    </row>
    <row r="329" spans="15:21" x14ac:dyDescent="0.25">
      <c r="O329"/>
      <c r="U329" s="44"/>
    </row>
    <row r="330" spans="15:21" x14ac:dyDescent="0.25">
      <c r="O330"/>
      <c r="U330" s="44"/>
    </row>
    <row r="331" spans="15:21" x14ac:dyDescent="0.25">
      <c r="O331"/>
      <c r="U331" s="44"/>
    </row>
    <row r="332" spans="15:21" x14ac:dyDescent="0.25">
      <c r="O332"/>
      <c r="U332" s="44"/>
    </row>
    <row r="333" spans="15:21" x14ac:dyDescent="0.25">
      <c r="O333"/>
      <c r="U333" s="44"/>
    </row>
    <row r="334" spans="15:21" x14ac:dyDescent="0.25">
      <c r="O334"/>
      <c r="U334" s="44"/>
    </row>
    <row r="335" spans="15:21" x14ac:dyDescent="0.25">
      <c r="O335"/>
      <c r="U335" s="44"/>
    </row>
    <row r="336" spans="15:21" x14ac:dyDescent="0.25">
      <c r="O336"/>
      <c r="U336" s="44"/>
    </row>
    <row r="337" spans="15:21" x14ac:dyDescent="0.25">
      <c r="O337"/>
      <c r="U337" s="44"/>
    </row>
    <row r="338" spans="15:21" x14ac:dyDescent="0.25">
      <c r="O338"/>
      <c r="U338" s="44"/>
    </row>
    <row r="339" spans="15:21" x14ac:dyDescent="0.25">
      <c r="O339"/>
      <c r="U339" s="44"/>
    </row>
    <row r="340" spans="15:21" x14ac:dyDescent="0.25">
      <c r="O340"/>
      <c r="U340" s="44"/>
    </row>
    <row r="341" spans="15:21" x14ac:dyDescent="0.25">
      <c r="O341"/>
      <c r="U341" s="44"/>
    </row>
    <row r="342" spans="15:21" x14ac:dyDescent="0.25">
      <c r="O342"/>
      <c r="U342" s="44"/>
    </row>
    <row r="343" spans="15:21" x14ac:dyDescent="0.25">
      <c r="O343"/>
      <c r="U343" s="44"/>
    </row>
    <row r="344" spans="15:21" x14ac:dyDescent="0.25">
      <c r="O344"/>
      <c r="U344" s="44"/>
    </row>
    <row r="345" spans="15:21" x14ac:dyDescent="0.25">
      <c r="O345"/>
      <c r="U345" s="44"/>
    </row>
    <row r="346" spans="15:21" x14ac:dyDescent="0.25">
      <c r="O346"/>
      <c r="U346" s="44"/>
    </row>
    <row r="347" spans="15:21" x14ac:dyDescent="0.25">
      <c r="O347"/>
      <c r="U347" s="44"/>
    </row>
    <row r="348" spans="15:21" x14ac:dyDescent="0.25">
      <c r="O348"/>
      <c r="U348" s="44"/>
    </row>
    <row r="349" spans="15:21" x14ac:dyDescent="0.25">
      <c r="O349"/>
      <c r="U349" s="44"/>
    </row>
    <row r="350" spans="15:21" x14ac:dyDescent="0.25">
      <c r="O350"/>
      <c r="U350" s="44"/>
    </row>
    <row r="351" spans="15:21" x14ac:dyDescent="0.25">
      <c r="O351"/>
      <c r="U351" s="44"/>
    </row>
    <row r="352" spans="15:21" x14ac:dyDescent="0.25">
      <c r="O352"/>
      <c r="U352" s="44"/>
    </row>
    <row r="353" spans="15:21" x14ac:dyDescent="0.25">
      <c r="O353"/>
      <c r="U353" s="44"/>
    </row>
    <row r="354" spans="15:21" x14ac:dyDescent="0.25">
      <c r="O354"/>
      <c r="U354" s="44"/>
    </row>
    <row r="355" spans="15:21" x14ac:dyDescent="0.25">
      <c r="O355"/>
      <c r="U355" s="44"/>
    </row>
    <row r="356" spans="15:21" x14ac:dyDescent="0.25">
      <c r="O356"/>
      <c r="U356" s="44"/>
    </row>
    <row r="357" spans="15:21" x14ac:dyDescent="0.25">
      <c r="O357"/>
      <c r="U357" s="44"/>
    </row>
    <row r="358" spans="15:21" x14ac:dyDescent="0.25">
      <c r="O358"/>
      <c r="U358" s="44"/>
    </row>
    <row r="359" spans="15:21" x14ac:dyDescent="0.25">
      <c r="O359"/>
      <c r="U359" s="44"/>
    </row>
    <row r="360" spans="15:21" x14ac:dyDescent="0.25">
      <c r="O360"/>
      <c r="U360" s="44"/>
    </row>
    <row r="361" spans="15:21" x14ac:dyDescent="0.25">
      <c r="O361"/>
      <c r="U361" s="44"/>
    </row>
    <row r="362" spans="15:21" x14ac:dyDescent="0.25">
      <c r="O362"/>
      <c r="U362" s="44"/>
    </row>
    <row r="363" spans="15:21" x14ac:dyDescent="0.25">
      <c r="O363"/>
      <c r="U363" s="44"/>
    </row>
    <row r="364" spans="15:21" x14ac:dyDescent="0.25">
      <c r="O364"/>
      <c r="U364" s="44"/>
    </row>
    <row r="365" spans="15:21" x14ac:dyDescent="0.25">
      <c r="O365"/>
      <c r="U365" s="44"/>
    </row>
    <row r="366" spans="15:21" x14ac:dyDescent="0.25">
      <c r="O366"/>
      <c r="U366" s="44"/>
    </row>
    <row r="367" spans="15:21" x14ac:dyDescent="0.25">
      <c r="O367"/>
      <c r="U367" s="44"/>
    </row>
    <row r="368" spans="15:21" x14ac:dyDescent="0.25">
      <c r="O368"/>
      <c r="U368" s="44"/>
    </row>
    <row r="369" spans="15:21" x14ac:dyDescent="0.25">
      <c r="O369"/>
      <c r="U369" s="44"/>
    </row>
    <row r="370" spans="15:21" x14ac:dyDescent="0.25">
      <c r="U370" s="44"/>
    </row>
    <row r="371" spans="15:21" x14ac:dyDescent="0.25">
      <c r="U371" s="44"/>
    </row>
    <row r="372" spans="15:21" x14ac:dyDescent="0.25">
      <c r="U372" s="44"/>
    </row>
    <row r="373" spans="15:21" x14ac:dyDescent="0.25">
      <c r="U373" s="44"/>
    </row>
    <row r="374" spans="15:21" x14ac:dyDescent="0.25">
      <c r="U374" s="44"/>
    </row>
    <row r="375" spans="15:21" x14ac:dyDescent="0.25">
      <c r="U375" s="44"/>
    </row>
    <row r="376" spans="15:21" x14ac:dyDescent="0.25">
      <c r="U376" s="44"/>
    </row>
    <row r="377" spans="15:21" x14ac:dyDescent="0.25">
      <c r="U377" s="44"/>
    </row>
    <row r="378" spans="15:21" x14ac:dyDescent="0.25">
      <c r="U378" s="44"/>
    </row>
    <row r="379" spans="15:21" x14ac:dyDescent="0.25">
      <c r="U379" s="44"/>
    </row>
    <row r="380" spans="15:21" x14ac:dyDescent="0.25">
      <c r="U380" s="44"/>
    </row>
    <row r="381" spans="15:21" x14ac:dyDescent="0.25">
      <c r="U381" s="44"/>
    </row>
    <row r="382" spans="15:21" x14ac:dyDescent="0.25">
      <c r="U382" s="44"/>
    </row>
    <row r="383" spans="15:21" x14ac:dyDescent="0.25">
      <c r="U383" s="44"/>
    </row>
    <row r="384" spans="15:21" x14ac:dyDescent="0.25">
      <c r="U384" s="44"/>
    </row>
    <row r="385" spans="21:21" x14ac:dyDescent="0.25">
      <c r="U385" s="44"/>
    </row>
    <row r="386" spans="21:21" x14ac:dyDescent="0.25">
      <c r="U386" s="44"/>
    </row>
    <row r="387" spans="21:21" x14ac:dyDescent="0.25">
      <c r="U387" s="44"/>
    </row>
    <row r="388" spans="21:21" x14ac:dyDescent="0.25">
      <c r="U388" s="44"/>
    </row>
    <row r="389" spans="21:21" x14ac:dyDescent="0.25">
      <c r="U389" s="44"/>
    </row>
    <row r="390" spans="21:21" x14ac:dyDescent="0.25">
      <c r="U390" s="44"/>
    </row>
    <row r="391" spans="21:21" x14ac:dyDescent="0.25">
      <c r="U391" s="44"/>
    </row>
    <row r="392" spans="21:21" x14ac:dyDescent="0.25">
      <c r="U392" s="44"/>
    </row>
    <row r="393" spans="21:21" x14ac:dyDescent="0.25">
      <c r="U393" s="44"/>
    </row>
    <row r="394" spans="21:21" x14ac:dyDescent="0.25">
      <c r="U394" s="44"/>
    </row>
    <row r="395" spans="21:21" x14ac:dyDescent="0.25">
      <c r="U395" s="44"/>
    </row>
    <row r="396" spans="21:21" x14ac:dyDescent="0.25">
      <c r="U396" s="44"/>
    </row>
    <row r="397" spans="21:21" x14ac:dyDescent="0.25">
      <c r="U397" s="44"/>
    </row>
    <row r="398" spans="21:21" x14ac:dyDescent="0.25">
      <c r="U398" s="44"/>
    </row>
    <row r="399" spans="21:21" x14ac:dyDescent="0.25">
      <c r="U399" s="44"/>
    </row>
    <row r="400" spans="21:21" x14ac:dyDescent="0.25">
      <c r="U400" s="44"/>
    </row>
    <row r="401" spans="21:21" x14ac:dyDescent="0.25">
      <c r="U401" s="44"/>
    </row>
    <row r="402" spans="21:21" x14ac:dyDescent="0.25">
      <c r="U402" s="44"/>
    </row>
    <row r="403" spans="21:21" x14ac:dyDescent="0.25">
      <c r="U403" s="44"/>
    </row>
    <row r="404" spans="21:21" x14ac:dyDescent="0.25">
      <c r="U404" s="44"/>
    </row>
    <row r="405" spans="21:21" x14ac:dyDescent="0.25">
      <c r="U405" s="44"/>
    </row>
    <row r="406" spans="21:21" x14ac:dyDescent="0.25">
      <c r="U406" s="44"/>
    </row>
    <row r="407" spans="21:21" x14ac:dyDescent="0.25">
      <c r="U407" s="44"/>
    </row>
    <row r="408" spans="21:21" x14ac:dyDescent="0.25">
      <c r="U408" s="44"/>
    </row>
    <row r="409" spans="21:21" x14ac:dyDescent="0.25">
      <c r="U409" s="44"/>
    </row>
    <row r="410" spans="21:21" x14ac:dyDescent="0.25">
      <c r="U410" s="44"/>
    </row>
    <row r="411" spans="21:21" x14ac:dyDescent="0.25">
      <c r="U411" s="44"/>
    </row>
    <row r="412" spans="21:21" x14ac:dyDescent="0.25">
      <c r="U412" s="44"/>
    </row>
    <row r="413" spans="21:21" x14ac:dyDescent="0.25">
      <c r="U413" s="44"/>
    </row>
    <row r="414" spans="21:21" x14ac:dyDescent="0.25">
      <c r="U414" s="44"/>
    </row>
    <row r="415" spans="21:21" x14ac:dyDescent="0.25">
      <c r="U415" s="44"/>
    </row>
    <row r="416" spans="21:21" x14ac:dyDescent="0.25">
      <c r="U416" s="44"/>
    </row>
    <row r="417" spans="21:21" x14ac:dyDescent="0.25">
      <c r="U417" s="44"/>
    </row>
    <row r="418" spans="21:21" x14ac:dyDescent="0.25">
      <c r="U418" s="44"/>
    </row>
    <row r="419" spans="21:21" x14ac:dyDescent="0.25">
      <c r="U419" s="44"/>
    </row>
    <row r="420" spans="21:21" x14ac:dyDescent="0.25">
      <c r="U420" s="44"/>
    </row>
    <row r="421" spans="21:21" x14ac:dyDescent="0.25">
      <c r="U421" s="44"/>
    </row>
    <row r="422" spans="21:21" x14ac:dyDescent="0.25">
      <c r="U422" s="44"/>
    </row>
    <row r="423" spans="21:21" x14ac:dyDescent="0.25">
      <c r="U423" s="44"/>
    </row>
    <row r="424" spans="21:21" x14ac:dyDescent="0.25">
      <c r="U424" s="44"/>
    </row>
    <row r="425" spans="21:21" x14ac:dyDescent="0.25">
      <c r="U425" s="44"/>
    </row>
    <row r="426" spans="21:21" x14ac:dyDescent="0.25">
      <c r="U426" s="44"/>
    </row>
    <row r="427" spans="21:21" x14ac:dyDescent="0.25">
      <c r="U427" s="44"/>
    </row>
    <row r="428" spans="21:21" x14ac:dyDescent="0.25">
      <c r="U428" s="44"/>
    </row>
    <row r="429" spans="21:21" x14ac:dyDescent="0.25">
      <c r="U429" s="44"/>
    </row>
    <row r="430" spans="21:21" x14ac:dyDescent="0.25">
      <c r="U430" s="44"/>
    </row>
    <row r="431" spans="21:21" x14ac:dyDescent="0.25">
      <c r="U431" s="44"/>
    </row>
    <row r="432" spans="21:21" x14ac:dyDescent="0.25">
      <c r="U432" s="44"/>
    </row>
    <row r="433" spans="21:21" x14ac:dyDescent="0.25">
      <c r="U433" s="44"/>
    </row>
    <row r="434" spans="21:21" x14ac:dyDescent="0.25">
      <c r="U434" s="44"/>
    </row>
    <row r="435" spans="21:21" x14ac:dyDescent="0.25">
      <c r="U435" s="44"/>
    </row>
    <row r="436" spans="21:21" x14ac:dyDescent="0.25">
      <c r="U436" s="44"/>
    </row>
    <row r="437" spans="21:21" x14ac:dyDescent="0.25">
      <c r="U437" s="44"/>
    </row>
    <row r="438" spans="21:21" x14ac:dyDescent="0.25">
      <c r="U438" s="44"/>
    </row>
    <row r="439" spans="21:21" x14ac:dyDescent="0.25">
      <c r="U439" s="44"/>
    </row>
    <row r="440" spans="21:21" x14ac:dyDescent="0.25">
      <c r="U440" s="44"/>
    </row>
    <row r="441" spans="21:21" x14ac:dyDescent="0.25">
      <c r="U441" s="44"/>
    </row>
    <row r="442" spans="21:21" x14ac:dyDescent="0.25">
      <c r="U442" s="44"/>
    </row>
    <row r="443" spans="21:21" x14ac:dyDescent="0.25">
      <c r="U443" s="44"/>
    </row>
    <row r="444" spans="21:21" x14ac:dyDescent="0.25">
      <c r="U444" s="44"/>
    </row>
    <row r="445" spans="21:21" x14ac:dyDescent="0.25">
      <c r="U445" s="44"/>
    </row>
    <row r="446" spans="21:21" x14ac:dyDescent="0.25">
      <c r="U446" s="44"/>
    </row>
    <row r="447" spans="21:21" x14ac:dyDescent="0.25">
      <c r="U447" s="44"/>
    </row>
    <row r="448" spans="21:21" x14ac:dyDescent="0.25">
      <c r="U448" s="44"/>
    </row>
    <row r="449" spans="21:21" x14ac:dyDescent="0.25">
      <c r="U449" s="44"/>
    </row>
    <row r="450" spans="21:21" x14ac:dyDescent="0.25">
      <c r="U450" s="44"/>
    </row>
    <row r="451" spans="21:21" x14ac:dyDescent="0.25">
      <c r="U451" s="44"/>
    </row>
  </sheetData>
  <conditionalFormatting sqref="K2">
    <cfRule type="duplicateValues" dxfId="135" priority="3"/>
  </conditionalFormatting>
  <conditionalFormatting sqref="K2">
    <cfRule type="duplicateValues" dxfId="134" priority="4"/>
  </conditionalFormatting>
  <conditionalFormatting sqref="K8">
    <cfRule type="duplicateValues" dxfId="133" priority="1"/>
  </conditionalFormatting>
  <conditionalFormatting sqref="K8">
    <cfRule type="duplicateValues" dxfId="132" priority="2"/>
  </conditionalFormatting>
  <conditionalFormatting sqref="K3:K7 K9:K10">
    <cfRule type="duplicateValues" dxfId="131" priority="5"/>
  </conditionalFormatting>
  <conditionalFormatting sqref="K3:K7 K9:K10">
    <cfRule type="duplicateValues" dxfId="130" priority="6"/>
  </conditionalFormatting>
  <dataValidations count="1">
    <dataValidation type="list" allowBlank="1" showInputMessage="1" showErrorMessage="1" sqref="N48:N49 Q48 S60 L98:L105 S48:S55 N102:N103 Q102:Q103 Q19 S17:S24 P60:Q60 K40:K55 S63:S70 I27 Q64:Q69 J17:K28 I84:I94 J93:J94 K93:K97 J43:J55 J82:K92 K106:L110 P49 V82:X85 V66:X70 O66:O70 V64:X64 O64 V50:X55 O50:O55 V80:X80 O80 O76:O77 V74:X74 O74 V72:X72 N82:O85 O72 M18:M24 Q82:Q85 N60 N63:N69 N17:N24 P17:P24 T72 T74 T80 T50:T55 T64 T66:T70 T82:T85 T76:T77 V76:X77 P63:P116 K60:K79 S72:S96">
      <formula1>META</formula1>
    </dataValidation>
  </dataValidations>
  <hyperlinks>
    <hyperlink ref="AA28" r:id="rId1" display="http://inci.gov.co/blog/la-radio-es-el-medio-de-comunicacion-preferido-por-las-personas-con-discapacidad-visual _x000a_"/>
    <hyperlink ref="AA112" r:id="rId2"/>
    <hyperlink ref="AA98" r:id="rId3"/>
    <hyperlink ref="AA100" r:id="rId4"/>
    <hyperlink ref="AA102" r:id="rId5"/>
    <hyperlink ref="AA104" r:id="rId6"/>
    <hyperlink ref="AA108" r:id="rId7"/>
    <hyperlink ref="AD64" r:id="rId8"/>
    <hyperlink ref="AD66" r:id="rId9"/>
    <hyperlink ref="AD68" r:id="rId10"/>
    <hyperlink ref="AA95" r:id="rId11"/>
    <hyperlink ref="AD99" r:id="rId12"/>
    <hyperlink ref="AD101" r:id="rId13"/>
    <hyperlink ref="AD103" r:id="rId14"/>
    <hyperlink ref="AD105" r:id="rId15"/>
    <hyperlink ref="AD113" r:id="rId16"/>
    <hyperlink ref="AD116" r:id="rId17"/>
    <hyperlink ref="AG64" r:id="rId18"/>
    <hyperlink ref="AG88" r:id="rId19"/>
    <hyperlink ref="AG96" r:id="rId20"/>
  </hyperlinks>
  <pageMargins left="0.7" right="0.7" top="0.75" bottom="0.75" header="0.3" footer="0.3"/>
  <pageSetup orientation="portrait" r:id="rId21"/>
  <legacyDrawing r:id="rId22"/>
  <tableParts count="1">
    <tablePart r:id="rId2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449</v>
      </c>
      <c r="X2" s="131">
        <v>1</v>
      </c>
      <c r="Y2" s="131" t="s">
        <v>448</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98" priority="9"/>
  </conditionalFormatting>
  <conditionalFormatting sqref="L3:L4 L8:L9 L6 L11:L14">
    <cfRule type="duplicateValues" dxfId="97" priority="10"/>
  </conditionalFormatting>
  <conditionalFormatting sqref="L2">
    <cfRule type="duplicateValues" dxfId="96" priority="7"/>
  </conditionalFormatting>
  <conditionalFormatting sqref="L2">
    <cfRule type="duplicateValues" dxfId="95" priority="8"/>
  </conditionalFormatting>
  <conditionalFormatting sqref="L7">
    <cfRule type="duplicateValues" dxfId="94" priority="5"/>
  </conditionalFormatting>
  <conditionalFormatting sqref="L7">
    <cfRule type="duplicateValues" dxfId="93" priority="6"/>
  </conditionalFormatting>
  <conditionalFormatting sqref="L5">
    <cfRule type="duplicateValues" dxfId="92" priority="3"/>
  </conditionalFormatting>
  <conditionalFormatting sqref="L5">
    <cfRule type="duplicateValues" dxfId="91" priority="4"/>
  </conditionalFormatting>
  <conditionalFormatting sqref="L10">
    <cfRule type="duplicateValues" dxfId="90" priority="1"/>
  </conditionalFormatting>
  <conditionalFormatting sqref="L10">
    <cfRule type="duplicateValues" dxfId="89"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Mejoramiento de condiciones</vt:lpstr>
      <vt:lpstr>Fortalecimiento de Procesos</vt:lpstr>
      <vt:lpstr>PAA 2020</vt:lpstr>
      <vt:lpstr>Seguimiento</vt:lpstr>
      <vt:lpstr>'Fortalecimiento de Procesos'!Área_de_impresión</vt:lpstr>
      <vt:lpstr>'Mejoramiento de condiciones'!Área_de_impresión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2020-08-14T15:26:39Z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