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
    </mc:Choice>
  </mc:AlternateContent>
  <bookViews>
    <workbookView xWindow="0" yWindow="0" windowWidth="20490" windowHeight="7755"/>
  </bookViews>
  <sheets>
    <sheet name="Mejoramiento Condiciones" sheetId="4" r:id="rId1"/>
    <sheet name="Fortalecimiento Procesos " sheetId="3" r:id="rId2"/>
    <sheet name="CONSOLIDADO PAA 2020" sheetId="1" r:id="rId3"/>
    <sheet name="Seguimiento" sheetId="2" state="hidden" r:id="rId4"/>
  </sheets>
  <definedNames>
    <definedName name="_xlnm._FilterDatabase" localSheetId="2" hidden="1">'CONSOLIDADO PAA 2020'!$AA$64:$AC$85</definedName>
    <definedName name="_xlnm.Print_Area" localSheetId="1">'Fortalecimiento Procesos '!$A$1:$T$43</definedName>
    <definedName name="_xlnm.Print_Area" localSheetId="0">'Mejoramiento Condiciones'!$A$1:$T$38</definedName>
    <definedName name="k">#REF!</definedName>
    <definedName name="META" localSheetId="2">#REF!</definedName>
    <definedName name="META" localSheetId="3">#REF!</definedName>
    <definedName name="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2" i="4" l="1"/>
  <c r="R32" i="4"/>
  <c r="Q32" i="4"/>
  <c r="P32" i="4"/>
  <c r="O32" i="4"/>
  <c r="N32" i="4"/>
  <c r="M32" i="4"/>
  <c r="L32" i="4"/>
  <c r="K32" i="4"/>
  <c r="H32" i="4"/>
  <c r="G32" i="4"/>
  <c r="F32" i="4"/>
  <c r="D32" i="4"/>
  <c r="I31" i="4"/>
  <c r="J31" i="4" s="1"/>
  <c r="E31" i="4"/>
  <c r="I30" i="4"/>
  <c r="J30" i="4" s="1"/>
  <c r="E30" i="4"/>
  <c r="I29" i="4"/>
  <c r="J29" i="4" s="1"/>
  <c r="E29" i="4"/>
  <c r="I28" i="4"/>
  <c r="J28" i="4" s="1"/>
  <c r="E28" i="4"/>
  <c r="J27" i="4"/>
  <c r="I27" i="4"/>
  <c r="E27" i="4"/>
  <c r="I26" i="4"/>
  <c r="J26" i="4" s="1"/>
  <c r="E26" i="4"/>
  <c r="I25" i="4"/>
  <c r="J25" i="4" s="1"/>
  <c r="E25" i="4"/>
  <c r="I24" i="4"/>
  <c r="J24" i="4" s="1"/>
  <c r="E24" i="4"/>
  <c r="S21" i="4"/>
  <c r="R21" i="4"/>
  <c r="Q21" i="4"/>
  <c r="P21" i="4"/>
  <c r="O21" i="4"/>
  <c r="N21" i="4"/>
  <c r="M21" i="4"/>
  <c r="L21" i="4"/>
  <c r="K21" i="4"/>
  <c r="H21" i="4"/>
  <c r="G21" i="4"/>
  <c r="F21" i="4"/>
  <c r="D21" i="4"/>
  <c r="J20" i="4"/>
  <c r="I20" i="4"/>
  <c r="E20" i="4"/>
  <c r="I19" i="4"/>
  <c r="E19" i="4"/>
  <c r="I18" i="4"/>
  <c r="J18" i="4" s="1"/>
  <c r="E18" i="4"/>
  <c r="E21" i="4" s="1"/>
  <c r="S15" i="4"/>
  <c r="R15" i="4"/>
  <c r="Q15" i="4"/>
  <c r="P15" i="4"/>
  <c r="O15" i="4"/>
  <c r="N15" i="4"/>
  <c r="M15" i="4"/>
  <c r="L15" i="4"/>
  <c r="K15" i="4"/>
  <c r="H15" i="4"/>
  <c r="G15" i="4"/>
  <c r="F15" i="4"/>
  <c r="D15" i="4"/>
  <c r="I14" i="4"/>
  <c r="J14" i="4" s="1"/>
  <c r="E14" i="4"/>
  <c r="J13" i="4"/>
  <c r="I13" i="4"/>
  <c r="E13" i="4"/>
  <c r="I12" i="4"/>
  <c r="J12" i="4" s="1"/>
  <c r="E12" i="4"/>
  <c r="J11" i="4"/>
  <c r="I11" i="4"/>
  <c r="I15" i="4" s="1"/>
  <c r="J15" i="4" s="1"/>
  <c r="E11" i="4"/>
  <c r="E15" i="4" s="1"/>
  <c r="G6" i="4"/>
  <c r="G5" i="4"/>
  <c r="G4" i="4"/>
  <c r="G2" i="4"/>
  <c r="I21" i="4" l="1"/>
  <c r="J21" i="4" s="1"/>
  <c r="E32" i="4"/>
  <c r="J19" i="4"/>
  <c r="I32" i="4"/>
  <c r="J32" i="4" s="1"/>
  <c r="G33" i="3"/>
  <c r="F33" i="3"/>
  <c r="H33" i="3"/>
  <c r="F28" i="3"/>
  <c r="G28" i="3"/>
  <c r="H28" i="3"/>
  <c r="D33" i="3"/>
  <c r="E16" i="3"/>
  <c r="E17" i="3"/>
  <c r="G18" i="3"/>
  <c r="H18" i="3"/>
  <c r="D28" i="3"/>
  <c r="D18" i="3"/>
  <c r="F18" i="3"/>
  <c r="R18" i="3"/>
  <c r="N18" i="3"/>
  <c r="Q18" i="3"/>
  <c r="Q23" i="3" s="1"/>
  <c r="M18" i="3"/>
  <c r="M23" i="3" s="1"/>
  <c r="K18" i="3" l="1"/>
  <c r="O18" i="3"/>
  <c r="S18" i="3"/>
  <c r="N23" i="3"/>
  <c r="N28" i="3" s="1"/>
  <c r="R23" i="3"/>
  <c r="R28" i="3" s="1"/>
  <c r="M28" i="3"/>
  <c r="M33" i="3" s="1"/>
  <c r="Q28" i="3"/>
  <c r="Q33" i="3" s="1"/>
  <c r="L18" i="3"/>
  <c r="P18" i="3"/>
  <c r="P23" i="3" l="1"/>
  <c r="P33" i="3"/>
  <c r="K23" i="3"/>
  <c r="K28" i="3" s="1"/>
  <c r="K33" i="3" s="1"/>
  <c r="R33" i="3"/>
  <c r="O23" i="3"/>
  <c r="N33" i="3"/>
  <c r="S23" i="3"/>
  <c r="S28" i="3" s="1"/>
  <c r="O28" i="3"/>
  <c r="P28" i="3"/>
  <c r="L23" i="3"/>
  <c r="L28" i="3" s="1"/>
  <c r="O33" i="3" l="1"/>
  <c r="S33" i="3"/>
  <c r="L33" i="3"/>
  <c r="I16" i="3"/>
  <c r="I17" i="3"/>
  <c r="J17" i="3" s="1"/>
  <c r="I21" i="3"/>
  <c r="J21" i="3" s="1"/>
  <c r="I22" i="3"/>
  <c r="J22" i="3" s="1"/>
  <c r="I26" i="3"/>
  <c r="I27" i="3"/>
  <c r="I31" i="3"/>
  <c r="I32" i="3"/>
  <c r="E21" i="3"/>
  <c r="E22" i="3"/>
  <c r="E26" i="3"/>
  <c r="E27" i="3"/>
  <c r="E31" i="3"/>
  <c r="E32" i="3"/>
  <c r="E13" i="3"/>
  <c r="I13" i="3" s="1"/>
  <c r="G6" i="3"/>
  <c r="I33" i="3" l="1"/>
  <c r="J33" i="3" s="1"/>
  <c r="E33" i="3"/>
  <c r="I28" i="3"/>
  <c r="J16" i="3"/>
  <c r="I18" i="3"/>
  <c r="E28" i="3"/>
  <c r="E18" i="3"/>
  <c r="J32" i="3"/>
  <c r="J31" i="3"/>
  <c r="J27" i="3"/>
  <c r="J26" i="3"/>
  <c r="J23" i="3"/>
  <c r="J13" i="3"/>
  <c r="G4" i="3" l="1"/>
  <c r="G5" i="3"/>
  <c r="G7" i="3"/>
  <c r="G8" i="3"/>
  <c r="J18" i="3" l="1"/>
  <c r="G2" i="3"/>
  <c r="J28" i="3" l="1"/>
  <c r="U116" i="1" l="1"/>
  <c r="U115" i="1" l="1"/>
  <c r="U113" i="1" l="1"/>
  <c r="U111" i="1"/>
  <c r="U110" i="1" l="1"/>
  <c r="U109" i="1"/>
  <c r="U107" i="1"/>
  <c r="U103" i="1"/>
  <c r="U101" i="1"/>
  <c r="U99" i="1"/>
  <c r="U52" i="1" l="1"/>
  <c r="U37" i="1" l="1"/>
  <c r="U9" i="1"/>
  <c r="U28" i="1" l="1"/>
  <c r="U35" i="1" l="1"/>
  <c r="U16" i="1" l="1"/>
  <c r="U24" i="1"/>
  <c r="U64" i="1" l="1"/>
  <c r="U69" i="1" l="1"/>
  <c r="U68" i="1"/>
  <c r="U67" i="1"/>
  <c r="U65" i="1"/>
  <c r="U48" i="1" l="1"/>
  <c r="U47" i="1"/>
  <c r="U46" i="1"/>
  <c r="U45" i="1"/>
  <c r="U44" i="1"/>
  <c r="U43" i="1"/>
  <c r="U78" i="1"/>
  <c r="U73" i="1"/>
  <c r="U81" i="1" l="1"/>
  <c r="U54" i="1"/>
  <c r="U53" i="1"/>
  <c r="U49" i="1"/>
  <c r="U2" i="1" l="1"/>
  <c r="U3" i="1"/>
  <c r="U4" i="1"/>
  <c r="U5" i="1"/>
  <c r="U6" i="1"/>
  <c r="U7" i="1"/>
  <c r="U8" i="1"/>
  <c r="U10" i="1"/>
  <c r="U11" i="1"/>
  <c r="U12" i="1"/>
  <c r="U13" i="1"/>
  <c r="U14" i="1"/>
  <c r="U15" i="1"/>
  <c r="U17" i="1"/>
  <c r="U18" i="1"/>
  <c r="U19" i="1"/>
  <c r="U20" i="1"/>
  <c r="U21" i="1"/>
  <c r="U22" i="1"/>
  <c r="U23" i="1"/>
  <c r="U25" i="1"/>
  <c r="U26" i="1"/>
  <c r="U27" i="1"/>
  <c r="U29" i="1"/>
  <c r="U30" i="1"/>
  <c r="U31" i="1"/>
  <c r="U32" i="1"/>
  <c r="U33" i="1"/>
  <c r="U34" i="1"/>
  <c r="U36" i="1"/>
  <c r="U38" i="1"/>
  <c r="U39" i="1"/>
  <c r="U40" i="1"/>
  <c r="U41" i="1"/>
  <c r="U42" i="1"/>
  <c r="U50" i="1"/>
  <c r="U51" i="1"/>
  <c r="U55" i="1"/>
  <c r="U56" i="1"/>
  <c r="U57" i="1"/>
  <c r="U58" i="1"/>
  <c r="U59" i="1"/>
  <c r="U60" i="1"/>
  <c r="U61" i="1"/>
  <c r="U62" i="1"/>
  <c r="U63" i="1"/>
  <c r="U66" i="1"/>
  <c r="U70" i="1"/>
  <c r="U71" i="1"/>
  <c r="U72" i="1"/>
  <c r="U74" i="1"/>
  <c r="U75" i="1"/>
  <c r="U76" i="1"/>
  <c r="U77" i="1"/>
  <c r="U79" i="1"/>
  <c r="U80" i="1"/>
  <c r="U82" i="1"/>
  <c r="U83" i="1"/>
  <c r="U84" i="1"/>
  <c r="U85" i="1"/>
  <c r="U86" i="1"/>
  <c r="U87" i="1"/>
  <c r="U88" i="1"/>
  <c r="U89" i="1"/>
  <c r="U90" i="1"/>
  <c r="U91" i="1"/>
  <c r="U92" i="1"/>
  <c r="U93" i="1"/>
  <c r="U94" i="1"/>
  <c r="U95" i="1"/>
  <c r="U96" i="1"/>
  <c r="U97" i="1"/>
  <c r="U98" i="1"/>
  <c r="U100" i="1"/>
  <c r="U102" i="1"/>
  <c r="U104" i="1"/>
  <c r="U105" i="1"/>
  <c r="U106" i="1"/>
  <c r="U108" i="1"/>
  <c r="U112" i="1"/>
  <c r="U114" i="1"/>
  <c r="O116" i="1"/>
  <c r="O115" i="1" l="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 r="O117" i="1" l="1"/>
  <c r="V122" i="2"/>
  <c r="V121" i="2"/>
  <c r="V120" i="2"/>
  <c r="V119" i="2"/>
  <c r="V118" i="2"/>
  <c r="Q118" i="2" s="1"/>
  <c r="V117" i="2"/>
  <c r="Q117" i="2" s="1"/>
  <c r="V116" i="2"/>
  <c r="Q116" i="2" s="1"/>
  <c r="V115" i="2"/>
  <c r="Q115" i="2" s="1"/>
  <c r="V114" i="2"/>
  <c r="Q114" i="2"/>
  <c r="V113" i="2"/>
  <c r="Q113" i="2" s="1"/>
  <c r="V112" i="2"/>
  <c r="Q112" i="2" s="1"/>
  <c r="V111" i="2"/>
  <c r="Q111" i="2" s="1"/>
  <c r="V110" i="2"/>
  <c r="Q110" i="2" s="1"/>
  <c r="V109" i="2"/>
  <c r="Q109" i="2" s="1"/>
  <c r="V108" i="2"/>
  <c r="Q108" i="2" s="1"/>
  <c r="V107" i="2"/>
  <c r="Q107" i="2" s="1"/>
  <c r="V106" i="2"/>
  <c r="Q106" i="2" s="1"/>
  <c r="V105" i="2"/>
  <c r="Q105" i="2" s="1"/>
  <c r="V104" i="2"/>
  <c r="Q104" i="2" s="1"/>
  <c r="V103" i="2"/>
  <c r="Q103" i="2" s="1"/>
  <c r="V102" i="2"/>
  <c r="Q102" i="2" s="1"/>
  <c r="V101" i="2"/>
  <c r="Q101" i="2" s="1"/>
  <c r="V100" i="2"/>
  <c r="Q100" i="2" s="1"/>
  <c r="V99" i="2"/>
  <c r="Q99" i="2" s="1"/>
  <c r="V98" i="2"/>
  <c r="Q98" i="2" s="1"/>
  <c r="V97" i="2"/>
  <c r="Q97" i="2" s="1"/>
  <c r="V96" i="2"/>
  <c r="Q96" i="2" s="1"/>
  <c r="V95" i="2"/>
  <c r="Q95" i="2"/>
  <c r="V94" i="2"/>
  <c r="Q94" i="2" s="1"/>
  <c r="V93" i="2"/>
  <c r="Q93" i="2" s="1"/>
  <c r="V92" i="2"/>
  <c r="V91" i="2"/>
  <c r="Q91" i="2" s="1"/>
  <c r="V90" i="2"/>
  <c r="Q90" i="2" s="1"/>
  <c r="V89" i="2"/>
  <c r="Q89" i="2" s="1"/>
  <c r="V88" i="2"/>
  <c r="V87" i="2"/>
  <c r="Q87" i="2" s="1"/>
  <c r="V86" i="2"/>
  <c r="Q86" i="2" s="1"/>
  <c r="V85" i="2"/>
  <c r="Q85" i="2" s="1"/>
  <c r="V84" i="2"/>
  <c r="Q84" i="2" s="1"/>
  <c r="V83" i="2"/>
  <c r="Q83" i="2" s="1"/>
  <c r="V82" i="2"/>
  <c r="Q82" i="2" s="1"/>
  <c r="V81" i="2"/>
  <c r="Q81" i="2" s="1"/>
  <c r="V80" i="2"/>
  <c r="Q80" i="2" s="1"/>
  <c r="V79" i="2"/>
  <c r="Q79" i="2" s="1"/>
  <c r="V78" i="2"/>
  <c r="Q78" i="2" s="1"/>
  <c r="V77" i="2"/>
  <c r="Q77" i="2" s="1"/>
  <c r="V76" i="2"/>
  <c r="Q76" i="2" s="1"/>
  <c r="V75" i="2"/>
  <c r="Q75" i="2" s="1"/>
  <c r="V74" i="2"/>
  <c r="Q74" i="2" s="1"/>
  <c r="V73" i="2"/>
  <c r="Q73" i="2" s="1"/>
  <c r="V72" i="2"/>
  <c r="Q72" i="2"/>
  <c r="V71" i="2"/>
  <c r="Q71" i="2" s="1"/>
  <c r="V70" i="2"/>
  <c r="Q70" i="2" s="1"/>
  <c r="V69" i="2"/>
  <c r="Q69" i="2"/>
  <c r="V68" i="2"/>
  <c r="Q68" i="2" s="1"/>
  <c r="V67" i="2"/>
  <c r="Q67" i="2" s="1"/>
  <c r="V66" i="2"/>
  <c r="Q66" i="2"/>
  <c r="V65" i="2"/>
  <c r="Q65" i="2" s="1"/>
  <c r="V64" i="2"/>
  <c r="Q64" i="2" s="1"/>
  <c r="V63" i="2"/>
  <c r="Q63" i="2" s="1"/>
  <c r="V62" i="2"/>
  <c r="Q62" i="2" s="1"/>
  <c r="V61" i="2"/>
  <c r="Q61" i="2" s="1"/>
  <c r="V60" i="2"/>
  <c r="Q60" i="2" s="1"/>
  <c r="V59" i="2"/>
  <c r="Q59" i="2" s="1"/>
  <c r="V58" i="2"/>
  <c r="Q58" i="2" s="1"/>
  <c r="V57" i="2"/>
  <c r="Q57" i="2" s="1"/>
  <c r="V56" i="2"/>
  <c r="Q56" i="2" s="1"/>
  <c r="V55" i="2"/>
  <c r="Q55" i="2" s="1"/>
  <c r="V54" i="2"/>
  <c r="Q54" i="2" s="1"/>
  <c r="V53" i="2"/>
  <c r="Q53" i="2" s="1"/>
  <c r="V52" i="2"/>
  <c r="Q52" i="2" s="1"/>
  <c r="V51" i="2"/>
  <c r="Q51" i="2" s="1"/>
  <c r="V50" i="2"/>
  <c r="Q50" i="2" s="1"/>
  <c r="V49" i="2"/>
  <c r="Q49" i="2" s="1"/>
  <c r="V48" i="2"/>
  <c r="Q48" i="2" s="1"/>
  <c r="V47" i="2"/>
  <c r="Q47" i="2" s="1"/>
  <c r="V46" i="2"/>
  <c r="Q46" i="2" s="1"/>
  <c r="V45" i="2"/>
  <c r="Q45" i="2" s="1"/>
  <c r="V44" i="2"/>
  <c r="Q44" i="2" s="1"/>
  <c r="V43" i="2"/>
  <c r="Q43" i="2" s="1"/>
  <c r="V42" i="2"/>
  <c r="Q42" i="2" s="1"/>
  <c r="V41" i="2"/>
  <c r="Q41" i="2" s="1"/>
  <c r="V40" i="2"/>
  <c r="Q40" i="2" s="1"/>
  <c r="V39" i="2"/>
  <c r="Q39" i="2" s="1"/>
  <c r="V38" i="2"/>
  <c r="Q38" i="2" s="1"/>
  <c r="V37" i="2"/>
  <c r="Q37" i="2" s="1"/>
  <c r="V36" i="2"/>
  <c r="Q36" i="2" s="1"/>
  <c r="V35" i="2"/>
  <c r="Q35" i="2" s="1"/>
  <c r="V34" i="2"/>
  <c r="Q34" i="2" s="1"/>
  <c r="V33" i="2"/>
  <c r="Q33" i="2" s="1"/>
  <c r="V32" i="2"/>
  <c r="Q32" i="2" s="1"/>
  <c r="V31" i="2"/>
  <c r="Q31" i="2" s="1"/>
  <c r="V30" i="2"/>
  <c r="Q30" i="2" s="1"/>
  <c r="V29" i="2"/>
  <c r="Q29" i="2" s="1"/>
  <c r="V28" i="2"/>
  <c r="Q28" i="2" s="1"/>
  <c r="V27" i="2"/>
  <c r="Q27" i="2" s="1"/>
  <c r="V26" i="2"/>
  <c r="Q26" i="2" s="1"/>
  <c r="V25" i="2"/>
  <c r="Q25" i="2" s="1"/>
  <c r="V24" i="2"/>
  <c r="Q24" i="2" s="1"/>
  <c r="V23" i="2"/>
  <c r="Q23" i="2" s="1"/>
  <c r="V22" i="2"/>
  <c r="Q22" i="2" s="1"/>
  <c r="V21" i="2"/>
  <c r="Q21" i="2" s="1"/>
  <c r="V20" i="2"/>
  <c r="Q20" i="2" s="1"/>
  <c r="V19" i="2"/>
  <c r="Q19" i="2" s="1"/>
  <c r="V18" i="2"/>
  <c r="Q18" i="2" s="1"/>
  <c r="V17" i="2"/>
  <c r="Q17" i="2" s="1"/>
  <c r="V16" i="2"/>
  <c r="Q16" i="2"/>
  <c r="V15" i="2"/>
  <c r="Q15" i="2" s="1"/>
  <c r="Q14" i="2"/>
  <c r="V13" i="2"/>
  <c r="Q13" i="2" s="1"/>
  <c r="V12" i="2"/>
  <c r="Q12" i="2" s="1"/>
  <c r="V11" i="2"/>
  <c r="Q11" i="2" s="1"/>
  <c r="V10" i="2"/>
  <c r="Q10" i="2" s="1"/>
  <c r="V9" i="2"/>
  <c r="Q9" i="2" s="1"/>
  <c r="V8" i="2"/>
  <c r="Q8" i="2" s="1"/>
  <c r="V7" i="2"/>
  <c r="Q7" i="2" s="1"/>
  <c r="V6" i="2"/>
  <c r="Q6" i="2" s="1"/>
  <c r="V5" i="2"/>
  <c r="Q5" i="2" s="1"/>
  <c r="V4" i="2"/>
  <c r="Q4" i="2" s="1"/>
  <c r="V3" i="2"/>
  <c r="Q3" i="2" s="1"/>
  <c r="V2" i="2"/>
  <c r="Q2" i="2" s="1"/>
</calcChain>
</file>

<file path=xl/comments1.xml><?xml version="1.0" encoding="utf-8"?>
<comments xmlns="http://schemas.openxmlformats.org/spreadsheetml/2006/main">
  <authors>
    <author>Martha del Pilar Gomez</author>
  </authors>
  <commentList>
    <comment ref="Q64" authorId="0" shapeId="0">
      <text>
        <r>
          <rPr>
            <b/>
            <sz val="9"/>
            <color indexed="81"/>
            <rFont val="Tahoma"/>
            <family val="2"/>
          </rPr>
          <t>Martha del Pilar Gomez:</t>
        </r>
        <r>
          <rPr>
            <sz val="9"/>
            <color indexed="81"/>
            <rFont val="Tahoma"/>
            <family val="2"/>
          </rPr>
          <t xml:space="preserve">
</t>
        </r>
      </text>
    </comment>
  </commentList>
</comments>
</file>

<file path=xl/comments2.xml><?xml version="1.0" encoding="utf-8"?>
<comments xmlns="http://schemas.openxmlformats.org/spreadsheetml/2006/main">
  <authors>
    <author>Martha del Pilar Gomez</author>
  </authors>
  <commentList>
    <comment ref="R72" authorId="0" shapeId="0">
      <text>
        <r>
          <rPr>
            <b/>
            <sz val="9"/>
            <color indexed="81"/>
            <rFont val="Tahoma"/>
            <family val="2"/>
          </rPr>
          <t>Martha del Pilar Gomez:</t>
        </r>
        <r>
          <rPr>
            <sz val="9"/>
            <color indexed="81"/>
            <rFont val="Tahoma"/>
            <family val="2"/>
          </rPr>
          <t xml:space="preserve">
</t>
        </r>
      </text>
    </comment>
  </commentList>
</comments>
</file>

<file path=xl/sharedStrings.xml><?xml version="1.0" encoding="utf-8"?>
<sst xmlns="http://schemas.openxmlformats.org/spreadsheetml/2006/main" count="4437" uniqueCount="839">
  <si>
    <t>MC-01</t>
  </si>
  <si>
    <t>Brindar asistencia técnica en educación a las entidades territoriales certificadas para  el mejoramiento de los procesos de atención de las personas con discapacidad visual</t>
  </si>
  <si>
    <t>Grupo educación</t>
  </si>
  <si>
    <t>Brindar asesoría a entidades publicas y privadas que generen condiciones de accesibilidad al espacio físico, a la información y al uso de tecnología especializada para las personas con discapacidad visual</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</si>
  <si>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</si>
  <si>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</si>
  <si>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</si>
  <si>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</si>
  <si>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</si>
  <si>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</si>
  <si>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</si>
  <si>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</si>
  <si>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</si>
  <si>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</si>
  <si>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</si>
  <si>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</si>
  <si>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</si>
  <si>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</si>
  <si>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</si>
  <si>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</si>
  <si>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</si>
  <si>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</si>
  <si>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</si>
  <si>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</si>
  <si>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</si>
  <si>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</si>
  <si>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</si>
  <si>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</si>
  <si>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</si>
  <si>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</si>
  <si>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</si>
  <si>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</si>
  <si>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</si>
  <si>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</si>
  <si>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</si>
  <si>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</si>
  <si>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</si>
  <si>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</si>
  <si>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</si>
  <si>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</si>
  <si>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</si>
  <si>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</si>
  <si>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</si>
  <si>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</si>
  <si>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</si>
  <si>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</si>
  <si>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</si>
  <si>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</si>
  <si>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</si>
  <si>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</si>
  <si>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</si>
  <si>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</si>
  <si>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</si>
  <si>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</si>
  <si>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</si>
  <si>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</si>
  <si>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</si>
  <si>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</si>
  <si>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</si>
  <si>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</si>
  <si>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</si>
  <si>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</si>
  <si>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</si>
  <si>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</si>
  <si>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</si>
  <si>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</si>
  <si>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</si>
  <si>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</si>
  <si>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</si>
  <si>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</si>
  <si>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</si>
  <si>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</si>
  <si>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</si>
  <si>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</si>
  <si>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</si>
  <si>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</si>
  <si>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</si>
  <si>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</si>
  <si>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</si>
  <si>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</si>
  <si>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</si>
  <si>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</si>
  <si>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</si>
  <si>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Sonia Cardozo y Luz Hedy Ortiz</t>
  </si>
  <si>
    <t>Helberto Castillo</t>
  </si>
  <si>
    <t>Ejecutar y hacer seguimiento al Plan de Seguridad y Privacidad de la Información</t>
  </si>
  <si>
    <t>Antonio Betancourt</t>
  </si>
  <si>
    <t xml:space="preserve">Ejecutar y hacer seguimiento  el plan de mantenimiento de tecnologías de la Información </t>
  </si>
  <si>
    <t>Mejorar la seguridad de la información</t>
  </si>
  <si>
    <t>Helbert Castillo 
Antonio Betancourt
Sonia Cardozo
Ricardo Hernández</t>
  </si>
  <si>
    <t>Elaborar el informe de Derechos autor</t>
  </si>
  <si>
    <t>Helbert Castillo</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</si>
  <si>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</si>
  <si>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</si>
  <si>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</si>
  <si>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</si>
  <si>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</si>
  <si>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</si>
  <si>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</si>
  <si>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</si>
  <si>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</si>
  <si>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</si>
  <si>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</si>
  <si>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</si>
  <si>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</si>
  <si>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</si>
  <si>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</si>
  <si>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</si>
  <si>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</si>
  <si>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</si>
  <si>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</si>
  <si>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</si>
  <si>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</si>
  <si>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</si>
  <si>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</si>
  <si>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</si>
  <si>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</si>
  <si>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</si>
  <si>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</si>
  <si>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</si>
  <si>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</si>
  <si>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</si>
  <si>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</si>
  <si>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</si>
  <si>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</si>
  <si>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</si>
  <si>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</si>
  <si>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</si>
  <si>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</si>
  <si>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</si>
  <si>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</si>
  <si>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</si>
  <si>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</si>
  <si>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</si>
  <si>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</si>
  <si>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</si>
  <si>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</si>
  <si>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</si>
  <si>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</si>
  <si>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</si>
  <si>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</si>
  <si>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</si>
  <si>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</si>
  <si>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</si>
  <si>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</si>
  <si>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</si>
  <si>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</si>
  <si>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Diciembre de 2020</t>
  </si>
  <si>
    <t xml:space="preserve">Marzo de 2020 </t>
  </si>
  <si>
    <t>Junio de 2020</t>
  </si>
  <si>
    <t>Febrero  de 2020</t>
  </si>
  <si>
    <t xml:space="preserve"> Agosto de 2020</t>
  </si>
  <si>
    <t>Abril de 2020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</si>
  <si>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</si>
  <si>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</si>
  <si>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</si>
  <si>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</si>
  <si>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</si>
  <si>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</si>
  <si>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</si>
  <si>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</si>
  <si>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</si>
  <si>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</si>
  <si>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</si>
  <si>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</si>
  <si>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</si>
  <si>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</si>
  <si>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</si>
  <si>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</si>
  <si>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</si>
  <si>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</si>
  <si>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</si>
  <si>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</si>
  <si>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</si>
  <si>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</si>
  <si>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100%</t>
  </si>
  <si>
    <t xml:space="preserve">Actualizar el curso virtual "Windows con lectores de pantalla" </t>
  </si>
  <si>
    <t>Plan de distribución elaborado</t>
  </si>
  <si>
    <t xml:space="preserve">Desarrollar el ejercicio de investigación en alianza con una entidad </t>
  </si>
  <si>
    <t>No aplica</t>
  </si>
  <si>
    <t xml:space="preserve">Realizar talleres de fomento a la lectura, acceso a la cultura, interraccion con personas con discapacidad visual, braille y multisensoriales  </t>
  </si>
  <si>
    <t xml:space="preserve">Realizar el  seguimiento al cronograma de talleres de fomento a la lectura, acceso a la cultura, interraccion con personas con discapacidad visual, braille y multisensoriales </t>
  </si>
  <si>
    <t>Realizar dos entrenamientos a los colaboradores de la emisora para la realización de programas de la parrilla</t>
  </si>
  <si>
    <t xml:space="preserve">Ofertar  material, productos y ayudas para la adquisición por parte de las  personas con discapacidad visual </t>
  </si>
  <si>
    <t>Plan Institucional de Archivos- PINAR implementado y con seguimiento realizado</t>
  </si>
  <si>
    <t>400 personas</t>
  </si>
  <si>
    <t>100 personas</t>
  </si>
  <si>
    <t>Ejecutar y realizar seguimiento del Plan Estratégico de Tecnologías de la Información y las Comunicaciones</t>
  </si>
  <si>
    <t>Ejecutar y hacer seguimiento del Plan de preservación digital</t>
  </si>
  <si>
    <t xml:space="preserve">Enero de 2020 </t>
  </si>
  <si>
    <t>Oficina Asesora Jurídica
Oficina Asesora de Planeación</t>
  </si>
  <si>
    <t>Oficina Asesora de Planeación</t>
  </si>
  <si>
    <t>Evaluación y mejoramiento Institucional</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</si>
  <si>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</si>
  <si>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</si>
  <si>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</si>
  <si>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Oficina Asesora de Planeación
</t>
  </si>
  <si>
    <t>Servicio al ciudadano</t>
  </si>
  <si>
    <t>Elaborar la Política de servicio al ciudadano</t>
  </si>
  <si>
    <t xml:space="preserve">Llevar a cabo un ejercicio piloto del "Proyecto de Educación Rural" en 2 entidades territoriales liderado por el equipo Proyecto de Educación Rural </t>
  </si>
  <si>
    <t>Abril  de 2020</t>
  </si>
  <si>
    <t>Agosto de 2020</t>
  </si>
  <si>
    <t xml:space="preserve">Ofertar y dictar el curso "Generalidades en tecnologías especializadas para personas con discapacidad visual" </t>
  </si>
  <si>
    <t>Octubre de 2020</t>
  </si>
  <si>
    <t>Comunicaciones
Procesos Misionales</t>
  </si>
  <si>
    <t>Comunicaciones
Grupos de trabajo misionales</t>
  </si>
  <si>
    <t>Elaborar un informe semestral de las propuestas de investigacion asesoradas por el INCI (2)</t>
  </si>
  <si>
    <t xml:space="preserve">Adelantar reuniones con el Ministerio de Educación Nacional para articular y coordinar la asistencia técnica en educación a los territorios </t>
  </si>
  <si>
    <t>Ejecutar el plan de acción con el ICFES para mejorar las condiciones de la presentación de las pruebas por parte de las personas con discapacidad visual</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</si>
  <si>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</si>
  <si>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</si>
  <si>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Formular el Plan de Incentivos Institucionales</t>
  </si>
  <si>
    <t>Implementar y hacer seguimiento al Plan de Incentivos Institucionales</t>
  </si>
  <si>
    <t>Presupuesto por producto</t>
  </si>
  <si>
    <t>OBSERVACIONES ENERO</t>
  </si>
  <si>
    <t>OBSERVACIONES
 FEBRERO</t>
  </si>
  <si>
    <t>OBSERVACIONES MARZO</t>
  </si>
  <si>
    <t>OBSERVACIONES
 ABRIL</t>
  </si>
  <si>
    <t>OBSERVACIONES
MAYO</t>
  </si>
  <si>
    <t>OBSERVACIONES
JUNIO</t>
  </si>
  <si>
    <t>OBSERVACIONES
JULIO</t>
  </si>
  <si>
    <t>OBSERVACIONES
AGOSTO</t>
  </si>
  <si>
    <t>OBSERVACIONES
SEPTIEMBRE</t>
  </si>
  <si>
    <t>OBSERVACIONES
OCTUBRE</t>
  </si>
  <si>
    <t>OBSERVACIONES
NOVIEMBRE</t>
  </si>
  <si>
    <t>OBSERVACIONES
DICIEMBRE</t>
  </si>
  <si>
    <t>Realizar seguimiento a los libros y textos en braille y material en relieve y macrotipo entregado en las instituciones</t>
  </si>
  <si>
    <t xml:space="preserve">Actualizar la base legal y digital del INCI en la pagina web y los requerimientos de la Agencia Nacional con el sistema EKOGUI </t>
  </si>
  <si>
    <t xml:space="preserve">Realizar seguimiento anual de la política de prevención del daño antijurídico </t>
  </si>
  <si>
    <t>Todos los procesos</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</si>
  <si>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</si>
  <si>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</si>
  <si>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</si>
  <si>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</si>
  <si>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</si>
  <si>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</si>
  <si>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</si>
  <si>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</si>
  <si>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</si>
  <si>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</si>
  <si>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</si>
  <si>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</si>
  <si>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</si>
  <si>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Recopilar y analizar la información sobre la inclusión de las personas con discapacidad visual en el programa de "articulación con la educación media" en conjunto con el SENA</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</si>
  <si>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</si>
  <si>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</si>
  <si>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</si>
  <si>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</si>
  <si>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</si>
  <si>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</si>
  <si>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</si>
  <si>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</si>
  <si>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</si>
  <si>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</si>
  <si>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</si>
  <si>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</si>
  <si>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</si>
  <si>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</si>
  <si>
    <t xml:space="preserve">Peso Porcentual de la Actividad en relación con la Meta </t>
  </si>
  <si>
    <t>Número de informes semestrales  elaborados de  la ejecución del plan de acción con el ICFES/Número de informes semestrales planeados en el año</t>
  </si>
  <si>
    <t>ACUMULADO AVANCE ACTIVIDAD</t>
  </si>
  <si>
    <t>AVANCE 
 ENERO</t>
  </si>
  <si>
    <t>inf</t>
  </si>
  <si>
    <t>PORCENTAJE DE AVANCE DE LA META</t>
  </si>
  <si>
    <t>AVANCE  FEBRERO</t>
  </si>
  <si>
    <t>AVANCE  MARZO</t>
  </si>
  <si>
    <t>AVANCE  ABRIL</t>
  </si>
  <si>
    <t>AVANCE L MAYO</t>
  </si>
  <si>
    <t>AVANCE 
JUNIO</t>
  </si>
  <si>
    <t>AVANCE 
JULIO</t>
  </si>
  <si>
    <t>AVANCE 
AGOSTO</t>
  </si>
  <si>
    <t>AVANCE 
SEPTIEMBRE</t>
  </si>
  <si>
    <t>AVANCE 
OCTUBRE</t>
  </si>
  <si>
    <t>AVANCE NOVIEMBRE</t>
  </si>
  <si>
    <t>AVANCE DICIEMBRE</t>
  </si>
  <si>
    <t xml:space="preserve">Diseñar y adaptar los materiales en el tema de Alfabetización </t>
  </si>
  <si>
    <t xml:space="preserve">Socializar los materiales de Alfabetización al interior del equipo de Educación. </t>
  </si>
  <si>
    <t>Número de informes semestrales elaborados de las reuniones adelantadas con el Ministerio de Educación Nacional para coordinar la asistencia técnica en educación a los territorios/Número de informes semestrales planeados en el año</t>
  </si>
  <si>
    <t xml:space="preserve">Diseñar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</si>
  <si>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Total de líneas planeadas </t>
  </si>
  <si>
    <t xml:space="preserve">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</si>
  <si>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Número de líneas de la caja de herramientas socializadas/Número de líneas diseñadas</t>
  </si>
  <si>
    <t>Curso virtual "Windows con lectores de pantalla" actualizado/Curso planeado para actualizar</t>
  </si>
  <si>
    <t>Curso "Generalidades en tecnologías especializadas para personas con discapacidad visual"  dictado/Curso de tecnología planeado para dictar</t>
  </si>
  <si>
    <t>Documento guía para uso y aplicabilidad de las tecnologías en el currículo escolar en el marco del DUA elaborado/Documento planeado a elaborar</t>
  </si>
  <si>
    <t>Material de alfabetización diseñado/ Material planeado a diseñar</t>
  </si>
  <si>
    <t>Material de alfabetización  socializado/Material diseñado</t>
  </si>
  <si>
    <t>Número de cursos virtuales ofertados/Número de cursos diseñados</t>
  </si>
  <si>
    <t xml:space="preserve">Diseñar 6  cursos virtuales en los siguientes temas: 
Primera Infancia 
Baja Visión y Entorno Escolar 
Familia 
Ciencias 
Braille 
Orientación y Movilidad   </t>
  </si>
  <si>
    <t>Número de cursos virtuales diseñados/Número de cursos planeados a diseñar</t>
  </si>
  <si>
    <t xml:space="preserve">Ofertar 6  cursos virtuales en los siguientes temas: 
Primera Infancia 
Baja Visión y Entorno Escolar 
Familia 
Ciencias 
Braille 
Orientación y Movilidad   </t>
  </si>
  <si>
    <t>Número de planes de asistencia técnica elaborados/Número de planes a elaborar</t>
  </si>
  <si>
    <t>Número de planes de implementación progresivo revisados/Número de planes planeados a revisar (Producto? Acta, Documento) o eliminar</t>
  </si>
  <si>
    <t xml:space="preserve"> Promedio de ejecución de las actividades de los planes de asistencia técnica trimestral</t>
  </si>
  <si>
    <t>Número de entidades con acompañamiento realizado/Número de entidades planeadas a acompañar</t>
  </si>
  <si>
    <t>Número de entidades  acompañadas en temas de accesibilidad física, web y tecnología especializada/Número de entidades planeadas a acompañar</t>
  </si>
  <si>
    <t xml:space="preserve">Realizar seguimiento a las entidades públicas y privadas para promover la empleabilidad de las personas con discapacidad visual   </t>
  </si>
  <si>
    <t>Número de instancias con seguimiento realizado/ Número de instancias con seguimiento planeado</t>
  </si>
  <si>
    <t>Número de informes trimestrales elaborados sobre el proceso de  incorporación de las temáticas de discapacidad visual en la Escuela Nacional de Instructores/Número de informes planeados</t>
  </si>
  <si>
    <t>Número de entidades asesoradas  en temas de accesibilidad física, web y tecnología especializada/Número de entidades planeadas para asesorar</t>
  </si>
  <si>
    <t xml:space="preserve">Realizar acompañamiento a entidades de alta incidencia (Función Pública, Procuraduría, SENA, otras) y las demás que soliciten asistencia técnica en temas de accesibilidad física, web y tecnología especializada </t>
  </si>
  <si>
    <t xml:space="preserve">Asesorar a entidades de alta incidencia (Función Pública, Procuraduría, SENA, otras) y las demás que soliciten asistencia técnica en temas de accesibilidad física, web y tecnología especializada </t>
  </si>
  <si>
    <t xml:space="preserve"> Número de informes trimestrales elaborados  sobre las acciones realizadas con la Unidad de emprendimiento del SENA  para la implementación de  proyectos productivos que permitan la inclusión laboral de las personas con discapacidad visual/Número de informes planeados</t>
  </si>
  <si>
    <t>Informe sobre la "Articulación con la educación media" elaborado/Informe planeado a elaborar</t>
  </si>
  <si>
    <t>Número de informes semestrales elaborados sobre la gestión adelantada con entidades para el fortalecimiento de las competencias laborales de las personas con discapacidad visual/Número de informes planeados</t>
  </si>
  <si>
    <t>Número de documentos actualizados en los siguientes temas: 
1)Interacción con personas con discapacidad visual en el marco del desempeño laboral
2)Estrategias pedagógicas
3)Uso y aplicación de la tecnología especializada/Número de documentos a elaborar</t>
  </si>
  <si>
    <t xml:space="preserve"> Elaborar un informe trimestral sobre los analisis de puestos de trabajo realizados y el acompañamiento a empresarios en el marco del programa AGORA  </t>
  </si>
  <si>
    <t>Elaborar un informe semestral de la gestión adelantada con entidades para el fortalecimiento de competencias laborales de las personas con discapacidad visual</t>
  </si>
  <si>
    <t>Actualizar 3 documentos para la asistencia tecnica en los siguientes temas: 
1)Interacción con personas con discapacidad visual en el marco del desempeño laboral
2)Estrategias pedagógicas
3)Uso y aplicación de la tecnología especializada</t>
  </si>
  <si>
    <t>Documento "Guía de condiciones de accesibilidad al espacio físico y tecnológico para promover la empleabilidad de personas con discapacidad visual" elaborado/Número de documentos planeados a elaborar</t>
  </si>
  <si>
    <t>Ejecutar un cronograma para la actualización de los contenidos de los micrositios de la página web</t>
  </si>
  <si>
    <t xml:space="preserve">Actualizar la estrategia de comunicaciones </t>
  </si>
  <si>
    <t>Estrategia de comunicaciones actualizada/Estrategia planeada a actualizar</t>
  </si>
  <si>
    <t xml:space="preserve">Ejecutar el plan de comunicaciones </t>
  </si>
  <si>
    <t>Número de campañas de comunicación desarrolladas/Número de campañas de comunicación planeadas</t>
  </si>
  <si>
    <t>Número de informes semestrales elaborados de la gestión adelantada para la adquisición de títulos de lectura para personas con discapacidad visual/Número de informes planeados</t>
  </si>
  <si>
    <t>Elaborar un informe semestral de la gestión adelantada para la adquisición de títulos de lectura para personas con discapacidad visual</t>
  </si>
  <si>
    <t>Documento de la estrategia para complementar los procesos de dotación con el material de INCIRadio, audiodescripción y Biblioteca Virtual elaborado/Documento a elaborar</t>
  </si>
  <si>
    <t>Número de instituciones  que atiendan personas con discapacidad visual con libros y textos en braille y material en relieve y macrotipo dotadas/Número de instituciones a dotar</t>
  </si>
  <si>
    <t>50%</t>
  </si>
  <si>
    <t xml:space="preserve">Publicar archivos sonoros para el acceso a la información de las personas con discapacidad visual </t>
  </si>
  <si>
    <t>Cronograma de talleres de fomento a la lectura, acceso a la cultura, interraccion con personas con discapacidad visual, braille y multisensoriales elaborado/Cronograma a elaborar</t>
  </si>
  <si>
    <t>Número de archivos para el acceso a la información de las personas con discapacidad visual sonoros publicados/Número de archivos sonoros a publicar</t>
  </si>
  <si>
    <t xml:space="preserve"> Número de talleres de fomento a la lectura, acceso a la cultura, interraccion con personas con discapacidad visual, braille y multisensoriales realizados/Número de talleres a realizar</t>
  </si>
  <si>
    <t>Cronograma de talleres de fomento a la lectura, acceso a la cultura, interraccion con personas con discapacidad visual, braille y multisensoriales con seguimiento realizadoCronograma con seguimiento a realizar</t>
  </si>
  <si>
    <t>Cronograma producción de documentos digitales accesibles elaborado/Cronograma de producción a elaborar</t>
  </si>
  <si>
    <t>Elaborar el cronograma de producción de documentos digitales accesibles</t>
  </si>
  <si>
    <t>Número de libros de la biblioteca virtual catalogados  y/o estructurados/Número de libros planeados para catalogar y/o estructurar</t>
  </si>
  <si>
    <t xml:space="preserve">Número de informes mensuales del servicio de la biblioteca virtual para ciegos elaborados(12)/Número de informes planeados a elaborar </t>
  </si>
  <si>
    <t>Documento de la estrategia de promoción para la biblioteca virtual para ciegos elaborado/Documento planeado para elaborar</t>
  </si>
  <si>
    <t>Cronograma de exposiciones temporales elaborado/Cronograma a elaborar</t>
  </si>
  <si>
    <t xml:space="preserve">Número de exposiciones temporales para personas con discapacidad visual realizadas/Número de exposiciones planeadas </t>
  </si>
  <si>
    <t xml:space="preserve">Informe elaborado de las exposiciones adelantadas para las personas con discapacidad visual/Informe planeado </t>
  </si>
  <si>
    <t xml:space="preserve">Número de seguimientos trimestrales realizados al plan de distribución/Número de seguimientos del Plan de distribución planeados </t>
  </si>
  <si>
    <t>Número de contenidos audiovisuales publicados /Número de contenidos audiovisuales planeados para publicar</t>
  </si>
  <si>
    <t>Cronograma para la producción de contenidos audiovisuales elaborado/Cronograma a elaborar</t>
  </si>
  <si>
    <t xml:space="preserve">Informe elaborado de los 3 espacios gestionados para promover el tema de acceso a la cultura para personas con discapacidad visual/Informe planeado para elaborar de 3 espacios gestionados </t>
  </si>
  <si>
    <t>Número de ejercicios piloto del proyecto de Educación Rural  desarrollados/Número de ejercicios piloto planeados</t>
  </si>
  <si>
    <t xml:space="preserve">Revisar el plan de implementación  progresivo PIP de las Entidades Territoriales Certificadas en Educación a asesorar </t>
  </si>
  <si>
    <t xml:space="preserve">Construir el plan de asistencia técnica con la Secretaria de Educación, ICBF y entidades de educación superior de las Entidades Territoriales Certificadas en Educación  </t>
  </si>
  <si>
    <t xml:space="preserve">Implementar el plan de asistencia técnica en el territorio con Secretaria de Educación, ICBF e Instituciones  de educación superior de las Entidades Territoriales Certificadas en Educación </t>
  </si>
  <si>
    <t>Realizar acompañamiento a las Entidades Territoriales Certificadas en Educación</t>
  </si>
  <si>
    <t>Actualizar la base de datos de las entidades que cuenten con tecnología especializada para personas con discapacidad visual en el país</t>
  </si>
  <si>
    <t>Base de datos de las entidades que cuenten con tecnología especializada para personas con discapacidad visual en el país actualizada/ Base de datos a actualizar</t>
  </si>
  <si>
    <t xml:space="preserve">Elaborar un informe trimestral sobre el proceso de incorporación de 3 tematicas de discapacidad visual (Interacción,  estrategias pedagogicas y tecnología especializada) en la Escuela Nacional de Instructores </t>
  </si>
  <si>
    <t>Número de informes trimestrales elaborados sobre los análisis de puestos de trabajo realizados  y el acompañamiento a empresarios en el marco del programa AGORA/Número de informes planeados</t>
  </si>
  <si>
    <t>Parrilla de programación de INCI Radio definida/Parrilla de programación planeada</t>
  </si>
  <si>
    <t>Seguimiento de los programas emitidos realizado/Seguimiento planeado</t>
  </si>
  <si>
    <t>Número de entrenamientos realizados a los colaboradores de la emisora para la realización de los programas de la parrilla/Número de entrenamientos planeados</t>
  </si>
  <si>
    <t>Cronograma para la producción de contenidos audiovisuales con seguimiento realizado/Cronograma con seguimiento a realizar</t>
  </si>
  <si>
    <t xml:space="preserve">Número de clientes que adquirieron productos en la Tienda INCI/Número de clientes planeados </t>
  </si>
  <si>
    <t>Elaborar la programación anual de producción</t>
  </si>
  <si>
    <t xml:space="preserve">Elaborar el plan de mercadeo </t>
  </si>
  <si>
    <t xml:space="preserve">Elaborar el cronograma de mantenimiento de las máquinas </t>
  </si>
  <si>
    <t>Ejecutar  y hacer seguimiento a la  programación anual de producción</t>
  </si>
  <si>
    <t xml:space="preserve">Ejecutar y hacer seguimiento del plan de mercadeo </t>
  </si>
  <si>
    <t>Ejecutar y hacer seguimiento del cronograma de mantenimiento de las máquinas</t>
  </si>
  <si>
    <t xml:space="preserve"> Plan de mercadeo elaborado/Plan de mercadeo a elaborar</t>
  </si>
  <si>
    <t xml:space="preserve"> Cronograma de mantenimiento de las máquinas elaborado/Cronograma a elaborar</t>
  </si>
  <si>
    <t xml:space="preserve"> Programación anual de producción  elaborada/Programación a elaborar</t>
  </si>
  <si>
    <t>Número de copias de cada producto o referencia producidos/Número de copias planeadas para producir</t>
  </si>
  <si>
    <t>Julio de 2020</t>
  </si>
  <si>
    <t>Abri de 2020</t>
  </si>
  <si>
    <t xml:space="preserve">Porcentaje de ejecución del cronograma para la actualización de los micrositios de la Página web  </t>
  </si>
  <si>
    <t xml:space="preserve">Elaborar el plan de comunicaciones </t>
  </si>
  <si>
    <t>Plan de comunicaciones elaborado/Plan de comunicación planeado</t>
  </si>
  <si>
    <t>Elaborar informe de las exposiciones adelantadas para las personas con discapacidad visual</t>
  </si>
  <si>
    <t>Realizar seguimiento al cronograma de producción de contenidos audiovisuales</t>
  </si>
  <si>
    <t>Porcentaje de cumplimiento del plan de mercadeo</t>
  </si>
  <si>
    <t>Porcentaje de cumplimiento del cronograma de mantenimiento de las máquinas</t>
  </si>
  <si>
    <t>Número de investigaciones desarrolladas/Número de investigaciones planeadas</t>
  </si>
  <si>
    <t>Investigación socializada/Investigación planeada para socializar</t>
  </si>
  <si>
    <t>Número de informes semestrales elaborados de las propuestas de investigacion asesoradas/Número de informes planeados</t>
  </si>
  <si>
    <t>Elaborar un informe trimestral de los conceptos y seguimientos a los proyectos de ley en curso para favorecer a la población con discapacidad</t>
  </si>
  <si>
    <t>Número de informes trimestrales elaborados de los conceptos y seguimientos a los proyectos de ley en curso para favorecer a la población con discapacidad/Número de informes planeados</t>
  </si>
  <si>
    <t>Número de organizaciones y colectivos de personas con discapacidad visual para fortalecer los procesos de representatividad y sostenibilidad acompañadas/Número de organizaciones planeadas a asesorar</t>
  </si>
  <si>
    <t>Número de informes semestrales elaborados de la asesoria juridica brindada a las personas con discapacidad y familias que asisten al consultorio juridico/Número de informes a elaborar</t>
  </si>
  <si>
    <t>Documento para fortalecer la representatividad y sostenibilidad de los grupos asociativos de personas con discapacidad visual elaborado/Documento a elaborar</t>
  </si>
  <si>
    <t>Elaborar informes semestrales de la asesoria juridica brindada a las personas con discapacidad y familias que asistan al consultorio juridico</t>
  </si>
  <si>
    <t>Porcentaje de avance de la obra al mes de acuerdo con el cronograma establecido</t>
  </si>
  <si>
    <t>Elaborar el Plan Institucional de Archivos</t>
  </si>
  <si>
    <t xml:space="preserve">Número de instrumentos archivísticos elaborados/Número de instrumentos archivísticos planeados </t>
  </si>
  <si>
    <t>Plan Institucional de Archivos- PINAR elaborado/Plan planeado</t>
  </si>
  <si>
    <t>Actualizar el Programa de Gestión Documental</t>
  </si>
  <si>
    <t>Implementar y hacer seguimiento al plan de conservación documental</t>
  </si>
  <si>
    <t>Implementar y hacer seguimiento al Programa de Gestión documental</t>
  </si>
  <si>
    <t>Elaborar el plan de conservación documental</t>
  </si>
  <si>
    <t>Programa de Gestión Documental actualizado/Programa de gestión documental planeado</t>
  </si>
  <si>
    <t>Porcentahe de ejecución del Programa de Gestión documental</t>
  </si>
  <si>
    <t>Plan de conservación documental elaborado/Plan planeado</t>
  </si>
  <si>
    <t>Porcentaje de ejecución del plan de conservación documental</t>
  </si>
  <si>
    <t>Plan estratégico de Recursos Humanos para el año 2020, 2021 y 2022 actualizado/Plan a actualizar</t>
  </si>
  <si>
    <t>Porcentaje de ejecución del plan Estratégico de Recursos Humanos</t>
  </si>
  <si>
    <t>Plan de Incentivos Institucionales formulado/Plan a formular</t>
  </si>
  <si>
    <t>Porcentaje de ejecución del plan de Incentivos Institucionales</t>
  </si>
  <si>
    <t>Porcentaje de ejecución del plan anual de vacantes</t>
  </si>
  <si>
    <t>Plan de Previsión de Recursos Humanos formulado/Plan a formular</t>
  </si>
  <si>
    <t>Porcentaje de ejecución del plan de Previsión de Recursos Humanos</t>
  </si>
  <si>
    <t xml:space="preserve">Plan Anual de Vacantes formulado/Plan a formular </t>
  </si>
  <si>
    <t>Plan Institucional de Capacitación formulado/Plan a formular</t>
  </si>
  <si>
    <t>Número de personas beneficiadas por temática planeada en el Plan Institucional de Capaictación</t>
  </si>
  <si>
    <t>Plan de Trabajo Anual en Seguridad y Salud en el Trabajo formulado/Plan a formular</t>
  </si>
  <si>
    <t xml:space="preserve">Porcentaje de ejecución del Plan de Trabajo Anual en Seguridad y Salud en el Trabajo </t>
  </si>
  <si>
    <t xml:space="preserve">Elaborar el plan de acción de las políticas del Modelo Integrado de Planeación y Gestión 2020 </t>
  </si>
  <si>
    <t xml:space="preserve">Realizar seguimiento al plan de acción de las políticas del Modelo Integrado de Planeación y Gestión 2020 </t>
  </si>
  <si>
    <t>Plan de acción de las políticas del Modelo Integrado de Planeación y Gestión 2020 elaborado/Plan de acción a elaborar</t>
  </si>
  <si>
    <t xml:space="preserve">Porcentaje de ejecución del Plan de acción de las políticas del Modelo Integrado de Planeación y Gestión 2020 </t>
  </si>
  <si>
    <t xml:space="preserve">Formular el Plan Anual de Auditoría </t>
  </si>
  <si>
    <t xml:space="preserve">Ejecutar y realizar seguimiento al Plan Anual de Auditoría </t>
  </si>
  <si>
    <t xml:space="preserve">Porcentaje de ejecución del Plan Anual de Auditoría </t>
  </si>
  <si>
    <t xml:space="preserve">Realizar segumientos bimensuales al Plan Anual de Adquisiciones </t>
  </si>
  <si>
    <t xml:space="preserve">Realizar segumientos trimestrales de la ejecución del Plan de Acción Anual </t>
  </si>
  <si>
    <t xml:space="preserve">Porcentaje de ejecución del Cronograma que detalle la revisión y actualización de los documentos de los procesos del Sistema Integrado de Gestión </t>
  </si>
  <si>
    <t>Plan anticorrupción elaborado/Plan anticorrupción a elaborar</t>
  </si>
  <si>
    <t xml:space="preserve">Rrealizar seguimiento al cronograma de la revisión y actualización de los documentos de los 15 procesos del  Sistema Integrado de Gestión </t>
  </si>
  <si>
    <t>Número de segumientos bimensuales al Plan Anual de Adquisiciones realizados/ Número de seguimientos planeados</t>
  </si>
  <si>
    <t>Número de segumientos trimestrales realizados del Plan de Acción Anual/Número de seguimientos planeados</t>
  </si>
  <si>
    <t>Diseñar el plan anticorrupción y de atención al ciudadano</t>
  </si>
  <si>
    <t>Ejecutar y realizar seguimiento del plan anticorrupción y de atención al ciudadano</t>
  </si>
  <si>
    <t>Plan Anual de Auditoría elaborado/Plan de auditoría a elaborar</t>
  </si>
  <si>
    <t>Número de reportes de los avances al subcomité de defensa sectorial del MEN/Número de reportes a elaborar</t>
  </si>
  <si>
    <t>Número de comodatos con gestión realizada/Número de comodatos planeados para sanear</t>
  </si>
  <si>
    <t>Base legal y digital del INCI y requerimientos de la Agencia Nacional con el sistema EKOGUI actualizados/Bases a actualizar</t>
  </si>
  <si>
    <t xml:space="preserve">Seguimiento anual de la política de prevención del daño antijurídico realizada/Seguimiento planeado </t>
  </si>
  <si>
    <t>Política de servicio al ciudadano elaborada/Política a elaborar</t>
  </si>
  <si>
    <t>Plan Estratégico de Tecnologías de la Información y las Comunicaciones actualizado/Plan a actualizar</t>
  </si>
  <si>
    <t xml:space="preserve">Porcentaje de ejecución del Plan Estratégico de Tecnologías de la Información y las Comunicaciones </t>
  </si>
  <si>
    <t>Elaborar el Plan de preservación digital</t>
  </si>
  <si>
    <t>Elaborar el Plan de Seguridad y Privacidad de la Información</t>
  </si>
  <si>
    <t xml:space="preserve">Porcentaje de ejecución del Plan de preservación digital </t>
  </si>
  <si>
    <t xml:space="preserve">Porcentaje de ejecución del Plan de Seguridad y Privacidad de la Información </t>
  </si>
  <si>
    <t xml:space="preserve">Porcentaje de ejecución del Plan de mantenimiento de tecnologías de la Información </t>
  </si>
  <si>
    <t xml:space="preserve">Porcentaje de ejecución del Plan de tratamiento de Riesgos de seguridad y privacidad de la información </t>
  </si>
  <si>
    <t>Elaborar el plan de tratamiento de Riesgos de seguridad y privacidad de la información</t>
  </si>
  <si>
    <t>Plan de tratamiento de Riesgos de seguridad y privacidad de la información elaborado/Plan a elaborar</t>
  </si>
  <si>
    <t>Informe de Derechos autor elaborado/Informe a elaborar</t>
  </si>
  <si>
    <t>Politica de seguridad y privacidad de la información actualizada/Política a actualizar</t>
  </si>
  <si>
    <t>Plan de preservación digital elaborado /Plan a elaborar</t>
  </si>
  <si>
    <t>Plan de Seguridad y Privacidad de la Información elaborado/Plan a elaborar</t>
  </si>
  <si>
    <t xml:space="preserve">Elaborar el plan de mantenimiento de tecnologías de la Información </t>
  </si>
  <si>
    <t>Plan de mantenimiento de tecnologías de la Información elaborado/Plan a elaborar</t>
  </si>
  <si>
    <t xml:space="preserve">Número de contenidos radiales emitidos/Número de contenidos radiales planeados  </t>
  </si>
  <si>
    <t>Indicador Eficacia</t>
  </si>
  <si>
    <t xml:space="preserve">Elbaorar el Modelo de Seguridad y Privacidad de la Información </t>
  </si>
  <si>
    <t>Documento Modelo de Seguridad y Privacidad de la Información elaborado/ Documento  Modelo a elaborar</t>
  </si>
  <si>
    <t>Porcentaje de ejecución del plan anticorrupción</t>
  </si>
  <si>
    <t>Se realiza informe ….</t>
  </si>
  <si>
    <t>Se remite informe de fecha debidamente firmado y/o formalizado</t>
  </si>
  <si>
    <t>Ofertar 7  cursos virtuales en los siguientes temas: 
Primera Infancia 
Baja Visión y Entorno Escolar 
Familia 
Ciencias 
Braille 
Orientación y Movilidad   
Musicografia Braile</t>
  </si>
  <si>
    <t>Dictar  7 cursos virtuales en los siguientes tema:
Primera Infancia 
Baja Visión y Entorno Escolar 
Familia 
Ciencias 
Braille 
Orientación y Movilidad   
Musicografia Braile</t>
  </si>
  <si>
    <t>Número de cursos virtuales dictados /Número de cursos ofertados</t>
  </si>
  <si>
    <t xml:space="preserve">Número de planes ejecutados/Número de planes construidos </t>
  </si>
  <si>
    <t xml:space="preserve">Ejecutar el plan de asistencia técnica en el territorio con Secretaria de Educación, ICBF e Instituciones  de educación superior de las Entidades Territoriales Certificadas en Educación </t>
  </si>
  <si>
    <t xml:space="preserve">Diseñar una caja de herramientas compuesta por 3 líneas: 
1. Conociendo a mi hijo
2. Sexualidad y Discapacidad
3. Conozco, participo y actúo
</t>
  </si>
  <si>
    <t>Diseñar 1 cartilla (Instructivo), 5 guías de escritura y adaptar 15 laminarios en el tema de Alfabetización</t>
  </si>
  <si>
    <t>Gestionar la adquisición de títulos de lectura para personas con discapacidad visual</t>
  </si>
  <si>
    <t>Formato de distribución elaborado</t>
  </si>
  <si>
    <t>Número de instituciones  que atiendan personas con discapacidad visual con libros y textos en braille y material en relieve y macrotipo dotadas/Número de instituciones planeadas a dotar</t>
  </si>
  <si>
    <t>Número de instancias asesoradas/Número de instancias planeadas a asesorar</t>
  </si>
  <si>
    <t>Gestionar la incorporación de 3 tematicas de discapacidad visual (Interacción,  estrategias pedagogicas y tecnología especializada) en la Escuela Nacional de Instructores del SENA</t>
  </si>
  <si>
    <t xml:space="preserve">Gestionar con la Unidad de emprendimiento del SENA la implementación de  proyectos productivos que permitan la inclusión laboral de las personas con discapacidad visual  
</t>
  </si>
  <si>
    <t xml:space="preserve"> Realizar el análisis de puestos de trabajo y el acompañamiento a  empresarios en el marco del programa AGORA  </t>
  </si>
  <si>
    <t>Gestionar con entidades públicas y privadas el fortalecimiento de competencias laborales de las personas con discapacidad visual</t>
  </si>
  <si>
    <t>Documentos elaborados/Documentos planeados a elaborar</t>
  </si>
  <si>
    <t xml:space="preserve"> Noviembre de 2020</t>
  </si>
  <si>
    <t>Elaborar dos Documentos: 
 "Guía de condiciones de accesibilidad al espacio físico y tecnológico para promover la empleabilidad de personas con discapacidad visual"
"Guía para desarrollar los talleres de competencias blandas de las personas con discapacidad visual"</t>
  </si>
  <si>
    <t>Número de documentos actualizados en los siguientes temas: 
1)Interacción con personas con discapacidad visual en el marco del desempeño laboral
2)Estrategias pedagógicas
3)Uso y aplicación de la tecnología especializada/Número de documentos a actualizar</t>
  </si>
  <si>
    <t xml:space="preserve">Asesorar instancias para promover la empleabilidad de las personas con discapacidad visual   </t>
  </si>
  <si>
    <t>Asesorar propuestas y proyectos de investigación en el tema de discapacidad visual</t>
  </si>
  <si>
    <t>Gestionar conceptos y realizar seguimiento a los proyectos de ley en curso para favorecer la inclusión de las personas con discapacidad</t>
  </si>
  <si>
    <t xml:space="preserve">Brindar asesoría a organizaciones de personas con discapacidad visual para fortalecer los procesos de representatividad y sostenibilidad  </t>
  </si>
  <si>
    <t>Número de organizaciones de personas con discapacidad visual para fortalecer los procesos de representatividad y sostenibilidad asesoradas/Número de organizaciones planeadas a asesorar</t>
  </si>
  <si>
    <t xml:space="preserve">Asesorar a entidades de alta incidencia  y las demás que soliciten asistencia técnica en temas de accesibilidad física, web y tecnología especializada </t>
  </si>
  <si>
    <t xml:space="preserve">Realizar acompañamiento a entidades de alta incidencia y las demás que soliciten asistencia técnica en temas de accesibilidad física, web y tecnología especializada </t>
  </si>
  <si>
    <t>Número de contenidos audiovisuales publicados /Número de contenidos audiovisuales grabados o adaptados para publicar</t>
  </si>
  <si>
    <t>Actualizar la Parrilla de programación de INCI Radio</t>
  </si>
  <si>
    <t>Parrilla de programación de INCI Radio actualizada/Parrilla de programación planeada a actualizar</t>
  </si>
  <si>
    <t>Estructurar  y  Catalogar libros para la  biblioteca virtual</t>
  </si>
  <si>
    <t>Número de libros de la biblioteca virtual estructurados y catalogados /Número de libros planeados para estructurar y catalogar</t>
  </si>
  <si>
    <t>Elaborar el informe trimestral del servicio de la biblioteca virtual para ciegos</t>
  </si>
  <si>
    <t xml:space="preserve">Número de informes trimestrales del servicio de la biblioteca virtual para ciegos elaborados/Número de informes planeados a elaborar </t>
  </si>
  <si>
    <t>Número de exposiciones temporales para personas con discapacidad visual realizadas/Número de exposiciones planeadas 
Informe</t>
  </si>
  <si>
    <t xml:space="preserve">Gestionar cinco espacios para promover el tema de acceso a la cultura para personas con discapacidad visual  </t>
  </si>
  <si>
    <r>
      <t>Informe elaborado de los 5 espacios gestionados para promover el tema de acceso a la cultura para personas con discapacidad visual/Número de espacios planeados para promover el tema de acceso a la cultura para personas con discapacidad visual</t>
    </r>
    <r>
      <rPr>
        <sz val="12"/>
        <color rgb="FFFF0000"/>
        <rFont val="Arial"/>
        <family val="2"/>
      </rPr>
      <t xml:space="preserve"> </t>
    </r>
  </si>
  <si>
    <t>Código Producto del Proyecto</t>
  </si>
  <si>
    <t>Producto del proyecto</t>
  </si>
  <si>
    <t>Proyecto de inversión</t>
  </si>
  <si>
    <t>Meta 2020
(Actividad ó Meta anual)</t>
  </si>
  <si>
    <t>Numero de títulos de lectura adquiridos para la producción en la imprenta/Número de títulos planeados para adquisición</t>
  </si>
  <si>
    <t>Número de personas beneficiadas por temática planeada en el Plan Institucional de Capacitación</t>
  </si>
  <si>
    <t>Porcentaje de ejecución del plan institucional de Capacitación</t>
  </si>
  <si>
    <t xml:space="preserve">Informe realizado </t>
  </si>
  <si>
    <t xml:space="preserve">Elaborar 4 instrumentos archivísticos 1)Cuadro de Clasificación Documental – CCD
    2)Tabla de Retención Documental – TRD
        3)Plan Institucional de Archivos de la Entidad – PINAR
4)    Inventario Documental
    </t>
  </si>
  <si>
    <t>Porcentaje de ejecución del Programa de Gestión documental</t>
  </si>
  <si>
    <t xml:space="preserve">Ejecutar un cronograma para la revisión y actualización de los documentos de los 15 procesos del  Sistema Integrado de Gestión </t>
  </si>
  <si>
    <t xml:space="preserve">Elaborar el Plan de Austeridad </t>
  </si>
  <si>
    <t>Plan de Austeridad realizado</t>
  </si>
  <si>
    <t xml:space="preserve">Elaborar el cronograma de Inventarios </t>
  </si>
  <si>
    <t>Cronograma de inventarios realizado</t>
  </si>
  <si>
    <t>Implementar y realizar seguimiento trimestral  del Plan de Austeridad</t>
  </si>
  <si>
    <t xml:space="preserve">Implementar y realizar seguimiento trimestral  del cronograma de Inventarios </t>
  </si>
  <si>
    <t>Elaborar y publicar trimestralmente el Informe de Ejecución presupuestal</t>
  </si>
  <si>
    <t>Número de informes trimestrales de Ejecución presupuestal  publicados</t>
  </si>
  <si>
    <t xml:space="preserve">Realizar conciliaciones de las cuentas de incapacidades con el proceso de gestión Humana </t>
  </si>
  <si>
    <t>Comunicaciones
Proceso de Producción Radial y Audiovisual</t>
  </si>
  <si>
    <t xml:space="preserve">Realizar segumientos mensuales al Plan Anual de Adquisiciones </t>
  </si>
  <si>
    <t>Número de segumientos mensuales al Plan Anual de Adquisiciones realizados/ Número de seguimientos planeados</t>
  </si>
  <si>
    <t>informe del mes fra</t>
  </si>
  <si>
    <t>Elaborar cronograma para promover con los supervisores la gestión para el saneamiento de los 18 comodatos</t>
  </si>
  <si>
    <t>Ejecución del cronograma para promover con los supervisores la gestión para el saneamiento de los 18 comodatos</t>
  </si>
  <si>
    <t>% Ejecución del Cronograma para promover con los supervisores la gestión para el saneamiento de los 18 comodatos</t>
  </si>
  <si>
    <t>Cronograma para promover con los supervisores la gestión para el saneamiento de los 18 comodatos Elaborado</t>
  </si>
  <si>
    <t>Normograma actualizado/Normograma planeado a actualizar</t>
  </si>
  <si>
    <t xml:space="preserve">Realizar seguimiento trimestral de la política de prevención del daño antijurídico </t>
  </si>
  <si>
    <t xml:space="preserve">Seguimiento trimestral de la política de prevención del daño antijurídico realizada/Seguimiento planeado </t>
  </si>
  <si>
    <t>Numero de capacitaciones ejecutadas/numero de capacitaciones planeadas</t>
  </si>
  <si>
    <t>Capacitar a los funcionarios que ejerceran labores de supervisión de los contratos en las diferentes etapas contractuales</t>
  </si>
  <si>
    <t xml:space="preserve">Elaborar el Modelo de Seguridad y Privacidad de la Información </t>
  </si>
  <si>
    <t>Actualizar el Normograma en el SIG  y  pagina web trimestralmente</t>
  </si>
  <si>
    <t xml:space="preserve"> Presupuesto por Meta del proyecto de inversión</t>
  </si>
  <si>
    <t>Gestión Jurídica</t>
  </si>
  <si>
    <t>Gestión Contractual
Direccionamiento Estratégico</t>
  </si>
  <si>
    <t>Gestión Contractual</t>
  </si>
  <si>
    <t>Observaciones Mes Febrero</t>
  </si>
  <si>
    <t>Avance Mes Febrero</t>
  </si>
  <si>
    <t>Observaciones Mes Enero</t>
  </si>
  <si>
    <t>Avance Mes Enero</t>
  </si>
  <si>
    <t>Se llevaron a cabo dos reuniones, una el 12 de febrero y otra el 28 de febrero, mediante las cuales se definieron acciones para consolidar el plan de acción</t>
  </si>
  <si>
    <t>Se llevó a cabo una reunión el 19 de febrero, con el propósito de articular acciones entre el MEN , el INCI y el INSOR, con el propósito de consolidar una base de datos, que dé cuenta de las acciones que se realicen por parte de las 3 entidades y para trazar un plan de asistencia técnica para llegar de manera conjunta a las entidades territoriales.</t>
  </si>
  <si>
    <t>Se realizaron avances en relación con la elaboración del guión para 3 video clic que harán parte de esta caja de herramientas.</t>
  </si>
  <si>
    <t>No se reportan avances</t>
  </si>
  <si>
    <t>Se elaboraron las piezas comunicativas por parte del equipo de comunicaciones para la divulgación de los cursos.</t>
  </si>
  <si>
    <t>En esta actividad todavía no se reportan avances.</t>
  </si>
  <si>
    <t>Se tienen los planes de asistencia para Magangué, Facatativá, Funza, Chía y Cúcuta</t>
  </si>
  <si>
    <t>Todavía no se ejecutan.</t>
  </si>
  <si>
    <t>Sin avances aún por reportar.</t>
  </si>
  <si>
    <t>Aún se está consolidando la base de datos para incorporar nuevas instituciones educativas que reportan atención a estudiantes con discapacidad visual</t>
  </si>
  <si>
    <t>Aún no se ha definido la estrategia, se espera que para el mes de marzo esté lista</t>
  </si>
  <si>
    <t>Sin avances por reportar aún.</t>
  </si>
  <si>
    <t>Los seguimientos se realizarán a partir del mes de marzo, en el marco de las comisiones a los territorios.</t>
  </si>
  <si>
    <t>No se ha hecho reunión ara establecer el plan de trabajo. Se remitió fomato de  solicitud a  los coordinadores para establecer los requerimientos  por parte de asistencia técnica.</t>
  </si>
  <si>
    <t xml:space="preserve">DIA MUNDIAL DE LA RADIO INCI:                                                                         Grabación
CERTIFICADO DE DISCAPACIDAD:                                                                        Grabación
AMAZONAS PARA CIEGOS EN EL CENTRO CULTURAL INCI:                        Grabación
SINTIENDO EL PATRIMONIO COLOMBIANO:                                                   Grabación
CONTRATACION A PERSONAS CON DISCAPACIDAD EN COLOMBIA     Transfer
 </t>
  </si>
  <si>
    <t>Se actuliza la parrilla de programación semanal con el ingreso de 1 nuevo programa, particiáción de persona con discapacidad visual Juan Manuel Pescador: INCI TROPICAL, iniciando la emisión el 24 de febrero.  Se retiran algunos espacios por motivo de falta de personal.</t>
  </si>
  <si>
    <t xml:space="preserve">Programas de 1 hora de emisión </t>
  </si>
  <si>
    <t xml:space="preserve">Se entrega primer reporte del mes de febrero con soportes ed seguimiento de los productos entregados </t>
  </si>
  <si>
    <t xml:space="preserve">Estaba programado 1er taller para los funcionarios del área misional el 28 de febrero por diferentes situaciones se reprogramó para el 13 de marzo </t>
  </si>
  <si>
    <t>Evidencia Mes Febrero</t>
  </si>
  <si>
    <t>(Relacionar y adjuntar)</t>
  </si>
  <si>
    <t>Número de entidades asesoradas  en temas de accesibilidad física, web y tecnología especializada/Número de asesorías solicitadas</t>
  </si>
  <si>
    <t>Se autoriza por subdirección gestionar apoyo externo sobre orientación pedagógica para conformación de contenidos virtuales.</t>
  </si>
  <si>
    <t>Se está gestionando con la oficina de planeación - Informática y tecnología, la copia del curso anterior sobre el que se realizarán las modificaciones para poder iniciar en marzo el curso “Tecnologías de acceso a la información para personas con discapacidad visual”.</t>
  </si>
  <si>
    <t>Se tiene información previa que se está organizando y tendrá como base a marzo 10</t>
  </si>
  <si>
    <t>Se elaboró un documento base para la elaboración de la guía y una estructura previa que se va a discutir y ajustar por el grupo de profesionales encargados de la misma.</t>
  </si>
  <si>
    <t>Se adjunta registro de las asesorías de febrero</t>
  </si>
  <si>
    <t>Registro Asesorias 2020 Enero - Febrero.xlsx</t>
  </si>
  <si>
    <t>Se adjunta registro de los acompañamientos generados en febrero</t>
  </si>
  <si>
    <t>Acompañamiento hecho a Entidades 2020 Febrero.xlsx</t>
  </si>
  <si>
    <t>Se atendieron 77 clientes durante el mes de febrero de 2020.</t>
  </si>
  <si>
    <t xml:space="preserve">Consolidado de ventas del mes de febrero 2020 del aplicativo SIIF Nación. </t>
  </si>
  <si>
    <t>El 17 de febrero se actualizó el "Formato Programación de producción anual" y se publicó La programación de producción para el año 2020 en el SIG.</t>
  </si>
  <si>
    <t>Correo de planeación informando la publicació</t>
  </si>
  <si>
    <t xml:space="preserve">El 3 de febrero de 2020 la oficina asesora de planeación publicó el Plan de Mercadeo en el SIG </t>
  </si>
  <si>
    <t>Correo de planeación informando la publicación</t>
  </si>
  <si>
    <t>Se elaborará en cuanto se realicen los contratos de mantenimiento de las diferentes máquinas.
Realizar los estudios previos par mantenimiento de máquinas para publicar en el mes de marzo.</t>
  </si>
  <si>
    <t xml:space="preserve">Se imprimieron 9607 unidades para clientes externos y 2750  unidades correspondientes a dos items programados en el programación a anual de producción. </t>
  </si>
  <si>
    <t>Evidencia: "FORMATO INFORMACIÓN REGISTROS PRODUCCION Y VENTAS IMPRENTA NACIONAL PARA CIEGOS SDT-120-FM-363" en donde se relaciona el seguimiento tanto a clientes internos como externos. (Filtrar fecha de remisión)</t>
  </si>
  <si>
    <t>Se realizaron  el análisis  de cuatro (4)  de puestos de trabajo de la sociedad de activos especiales SAE</t>
  </si>
  <si>
    <t xml:space="preserve">Los días 26 y 28 de febrero . Se recibió la tranferencia de conocimiento por parte de Best Buddies sobre Habilidades Socioemocionales información que será insumo para el desarrollo de la Guía sobre Competencias blandas . </t>
  </si>
  <si>
    <t>En construcción</t>
  </si>
  <si>
    <t>Se sostuvo una reunión virtual con la U. Santo Tomas sede Bucarmanga para la programación de la capacitación al equipo de investigación sobre investigación cualitativa  lo cual se requiere para la ejecucion de la investigación sobre :  Configuración de prácticas cotidianas, emprendidas por las personas con discapacidad visual, sus familias y/o entorno cercano que posibilitan la inclusión social.</t>
  </si>
  <si>
    <t>Se asesoraron nueve (9) propuestas y dos (2) proyectos de investigación que se recibieron las solicitudes por Orfeo. Se envia la matriz con evidencia .</t>
  </si>
  <si>
    <t xml:space="preserve"> Se envia la matriz con evidencia .</t>
  </si>
  <si>
    <t>Se aporto al proyecto de acuerdo No 009 de 2020 y al Proyecto de Decreto sobre Observatorio Nacional de Inclusión Social y Productiva para Personas con Discapacidad y se dictan otras disposiciones.</t>
  </si>
  <si>
    <t xml:space="preserve"> Se envia el cuadro con evidencias .</t>
  </si>
  <si>
    <t xml:space="preserve">N.A. para este  mes </t>
  </si>
  <si>
    <t xml:space="preserve">N.A. para est mes </t>
  </si>
  <si>
    <t>En febrero no se realizaron exposiciones temporales</t>
  </si>
  <si>
    <t xml:space="preserve">Se han producido 6 libros en formatos digitales accesibles </t>
  </si>
  <si>
    <t xml:space="preserve">1. Taller de braille para funcionarios del Museo Militar.
2. Taller de interacción en la Editorial de la Universidad Cooperativa de Colombia.
3. Taller de profundización del braille para funcionarios de la Imprenta Nacional para Ciegos.
4. Taller de braille para estudiantes de la Universidad del Bosque.
5. Taller DESTINOS para personas con discapacidad visual sobre Amazonas.
6. Taller de braille para funcionarios de la jornada diurna de la Biblioteca del Tintal.
7. Taller de braille para funcionarios de la jornada de la tarde de la Biblioteca del Tintal.
8. Taller de evaluación de sonido binaural con el grupo Alcaraván.
9. Visita guiada al Museo de Arte Moderno de Bogotá.
10. Taller de elaboración de gráficos “Sintiendo el patrimonio Colombiano”.
11. Taller de interacción en el Museo de Arte Moderno de Bogotá.
12. Taller de braille para público en general.
</t>
  </si>
  <si>
    <t>Avance Porcentual Acumulado (Indicador)</t>
  </si>
  <si>
    <t>Avance Acumulado númerico o Porcentaje de la Actividad</t>
  </si>
  <si>
    <t>se realizaron dos campañas de comunicaciones relacionadas con tematicas misionales, una de ella desde el día de la radió, para promover ladescarga de  la aplicación INCIRadio. La segunda fue referente a la certificación de discapacidad, actividad que se realizó en conjunto con el Ministerio de Salud</t>
  </si>
  <si>
    <t xml:space="preserve">http://inci.gov.co/blog/la-radio-es-el-medio-de-comunicacion-preferido-por-las-personas-con-discapacidad-visual        http://inci.gov.co/blog/el-inci-se-desbordo-con-la-socializacion-del-certificado-de-discapacidad          en redes: #DíadelaRadio
</t>
  </si>
  <si>
    <t>Se entregó el plan de comunicación y está alojado en el "SIG"</t>
  </si>
  <si>
    <t>En el SIG: \\192.168.1.2\Compartida\SIG\Procesos Estrategicos\Comunicaciones\Plan\Vigente</t>
  </si>
  <si>
    <t>Se entregó la Estrategia actualizada y se encuentra en el "SIG"</t>
  </si>
  <si>
    <t>En el SIG en la carpeta: \\192.168.1.2\Compartida\SIG\Procesos Estrategicos\Comunicaciones\Documentos\Vigentes</t>
  </si>
  <si>
    <t>nos reunimos con cada una de las dependencias y se construyó el plan de trabajo para la elaboración de los contenidos nuevos de  la página, iniciará con Imprenta y con Tienda.</t>
  </si>
  <si>
    <t>Correos electrónicos  y actas de las reuniones.</t>
  </si>
  <si>
    <t xml:space="preserve">1 ( Baja visión en la primera infancia) </t>
  </si>
  <si>
    <t xml:space="preserve"> 12 programas </t>
  </si>
  <si>
    <t xml:space="preserve">Se realizó la campaña del día internacional del braille, junto a un seguimiento a la imprenta nacional del INCI y la presentación del Calendario INCI 2020, las piezas y comunicados están publicadas en la página web y en redes sociales. </t>
  </si>
  <si>
    <t>73 Ventas efectivas en el mes de Enero de 2020 </t>
  </si>
  <si>
    <t>Se imprimieron 7558 unidades de las cuales 4158 corresponden a clientes externos y 3.400 a plan de producción</t>
  </si>
  <si>
    <t xml:space="preserve">Se identificaron las entidades del orden nacional con las que se realizará la promoción de la empleabilidad  de las personas con discapacidad visual  en 10 departamentos: Guainía, Caldas Valle, Tolima, Norte Santander, Córdoba, Vaupés, Sucre , Huila y Cesar. Las entidades son: SENA, Función Pública, Comisión Nacional del Servicio civil, Servicio Público de Empleo y Entidades Privadas ya sean gremios o por sectores </t>
  </si>
  <si>
    <t>Se gestionó una reunión virtual  con la Universidad Santo Tomas de Bucaramanga para iniciar la elaboración de los instrumentos, esta reunión se realizará la segunda semana de febrero</t>
  </si>
  <si>
    <t xml:space="preserve">En el mes de enero no se realizó ningún avance en esta meta  </t>
  </si>
  <si>
    <t xml:space="preserve">Se identificaron las organizaciones con las que se va trabajar en los 10 departamentos Guainía, Caldas Valle, Tolima, Norte Santander, Córdoba, Vaupés, Sucre , Huila y Cesar </t>
  </si>
  <si>
    <t xml:space="preserve">1. Taller de braille para 60 docentes del Colegio Luis Ángel Arango
2. Taller de interacción para 30 abogados del Centro de Conciliación Servicio Jurídico Popular
3. Taller de interacción para 25 funcionarios de la Biblioteca del Tintal Manuel Zapata Olivella
4. Taller de interacción para 20 funcionarios de la Biblioteca del Tintal Manuel Zapata Olivella
5. Taller de braille para funcionarios del Museo Militar 
6. Taller de acceso a la información para la editorial de la Universidad Cooperativa del Colombia
</t>
  </si>
  <si>
    <t xml:space="preserve">Se han producido 7 libros en formatos digitales accisibles </t>
  </si>
  <si>
    <t>En enero no se realizaron exposiciones temporales</t>
  </si>
  <si>
    <t xml:space="preserve">Se brindó asesoría virtual a la institución educativa Técnica Departamental Natania de Sanandrés y Providencia. Reportan una estudiante con DV en el grado Primero. </t>
  </si>
  <si>
    <t>No hay avances</t>
  </si>
  <si>
    <t>El Plan Anual de Auditoría fue formulado en el mes de enero de 2020 y aprobado en Comité Institucional de Coordinación de Control Interno de enero 30 de 2020.  El plan igualmente se encuentra publicado en la página web</t>
  </si>
  <si>
    <t>El Plan Anual de Auditoría inicia en el mes de enero.
Se ejecutaron el 100% de las actividades establecidas en los meses de enero y febrero, así:
ENERO:Evaluación Anual por Dependencias, Reporte Informe de Ejecución Plan de Mejoramiento Contraloría General de la Nación al SIRECI. Seguimiento a la publicación de los Planes Institucionales (se adjunta documento), Seguimiento al Plan Anticorrupción y Mapa de Riesgos de corrupción del tercer cuatrimestre de 2019, Informe de Austridad en el gasto del cuarto trimestre de 2019, Informe Pormenorizado del Estado del Control Interno a Diciembre de 2019. Realización del Comité Institucional de Coordinación de Control Interno (se adjunta acta del comité)
FEBRERO: Informe Certificación seguimiento EKOGUI Segundo semestre 2019, Evaluación del Sistema de Control Interno Contable vigencia 2019, Informe de Seguimiento a las PQRS segundo semestre de 2019, acompañamiento reporte cuenta anual consolidada a la contraloría general a través del SIRECI.</t>
  </si>
  <si>
    <t>Plan Anual de Auditoría Aprobado http://www.inci.gov.co/transparencia/61-politicas-y-lineamientos-2020
Acta del Comité Institucional de Coordinación de Control Interno en la que se apruba el plan (seadjunta)</t>
  </si>
  <si>
    <t>Los informes se encuentran publicados en la página web / transparencia 2019 y 2020 / Control / reportes control interno, y en el archivo de la OCI.
ENERO:
http://www.inci.gov.co/sites/default/files/transparenciaok/7-control/Informe%20Consolidado%20de%20Evaluaci%C3%B3n%20Anual%20por%20Dependencias%202019.pdf
http://www.inci.gov.co/sites/default/files/transparenciaok/7-control/722019/INFORME%20PORMENORIZADO%20A%20DICIEMBRE%20DE%202019.pdf
http://www.inci.gov.co/sites/default/files/control_interno/pdf/2020/INFORME%20DEFINITIVO%20SEGUIMIENTO%20PAAC.docx.pdf
http://www.inci.gov.co/sites/default/files/transparenciaok/7-control/712019/INFORME%20DEFINITIVO%20DE%20SEGUIMIENTO%20DE%20AUSTERIDAD%20EN%20EL%20GASTO.pdf
FEBRERO:
http://www.inci.gov.co/sites/default/files/transparenciaok/7-control/732020/Informe%20seguimiento%20EKOGUI%20y%20Certificaci%C3%B3n%20e%20informe%20Decreto%201069%20de%202015%20Segundo%20semestre%202019.pdf
http://www.inci.gov.co/sites/default/files/transparenciaok/7-control/732020/Informe%20de%20Evaluaci%C3%B3n%20del%20Sistema%20de%20Control%20Interno%20Contable%202019_0.pdf
http://www.inci.gov.co/sites/default/files/transparenciaok/7-control/732020/Informe%20seguimiento%20PQRS%20diciembre%202019.pdf</t>
  </si>
  <si>
    <t>Inicia en Abril</t>
  </si>
  <si>
    <t>Inicia en marzo</t>
  </si>
  <si>
    <t>Ya se elaboro y se publico en la pagina web del INCI</t>
  </si>
  <si>
    <t>http://www.inci.gov.co/transparencia/61-politicas-y-lineamientos-2020</t>
  </si>
  <si>
    <t>El 31 de marzo se termina el primer trimestre para realizar seguimiento</t>
  </si>
  <si>
    <t xml:space="preserve">Ya se elaboro </t>
  </si>
  <si>
    <t>Se adjunta cronograma de inventarios</t>
  </si>
  <si>
    <t xml:space="preserve">Se realiza actualizaciòn del plan estratègico de recursos humanos, publicado en pàgina web de la Entidad </t>
  </si>
  <si>
    <t xml:space="preserve">Meta sin avance, cumplimiento en el mes de diciembre  </t>
  </si>
  <si>
    <t xml:space="preserve">Se formula el plan de incentivos intitucionales publicado en la pàgina web de la Entidad </t>
  </si>
  <si>
    <t>Evidencia en la pàgina web de la Entidad, modulo de transparencia  Numeral 6,1</t>
  </si>
  <si>
    <t xml:space="preserve">Se està realizando el cronograma para realizar el respectivo seguimiento </t>
  </si>
  <si>
    <t xml:space="preserve">N/A </t>
  </si>
  <si>
    <t>Se realiza el plan anual de vacantes que corresponde al 2020, publicado en pàgina web de la Entidad</t>
  </si>
  <si>
    <t>Evidencia en la pàgina web de la Entidad, modulo de transparencia</t>
  </si>
  <si>
    <t xml:space="preserve">Se acepta renucia Sonia Cardozo, Ingreso del Jefe de la oficina sesora jurìdica y profesional especializado de la oficina de sistemas </t>
  </si>
  <si>
    <t>Archivo digital "novedades"</t>
  </si>
  <si>
    <t xml:space="preserve">Se realiza el plan anual de vacantes que corresponde al 2020, publicado en pàgina web de la Entidad </t>
  </si>
  <si>
    <t xml:space="preserve">Se realiza el diseño del plan institucional de capacitaciòn </t>
  </si>
  <si>
    <t>No se programaron actividdes para los meses de febrero</t>
  </si>
  <si>
    <t xml:space="preserve">Se realiza el diseño del plan de trabajo anual en Seguridad y Salud en el Trabajo conforme lo establece la legislaciòn aplicable  </t>
  </si>
  <si>
    <t>Se adjunta plan de trabajo anual en Seguridad y Salud en el Trabajo</t>
  </si>
  <si>
    <t xml:space="preserve">Se realizan las siguientes actividades:                                              -Planifica y documentar las actividades a realizar en el año 2020 y que corresponden al SG-SST                                                    -En cumplimiento de lo que establece la ley, se debe aprobar el plan de trabajo anual y firmar por las partes interesadas                                                                                                - Se debe realizar la revisiòn de la polìtica de seguridad y salud en el trabajo y cumplir con los requisitos que establece la Normativa legal en èste aspecto                                    - Se debe comunicar la polìtica de SST a todas las partes interesadas de la Entidad, en cumplimiento de lo que establece la Normativa legal                                                               - Se deben revisar y actualizar los objetivos del SG-SST conforme lo establece la Normativa legal vigente aplicable en materia de SST                                                                                - Solicitar al proveedor que apoya con la pràtica de los EMO la evidencia de la custodia de las històrias clìnicas de los colaboradores, en cumpliminiento a lo que establece la Normativa legal                                                                                   - Divulgar el plan anual de capacitaciòn al COPASST y mantener evidencia del mismo                                                           - Documentar los indicadores del SG-SST conforme lo establece la Legislaciòn vigente aplicble en materia  SST </t>
  </si>
  <si>
    <t xml:space="preserve">Se adjunta plan de trabajo anual en Seguridad y Salud en el Trabajo </t>
  </si>
  <si>
    <t>Se adjunta plan institucional de capacitaciòn para el año 2020</t>
  </si>
  <si>
    <t>% de avances en las actividades programadas con respcto a la imprenta</t>
  </si>
  <si>
    <t>Se actualizó y ajustó el PETI, se publico en pagina web</t>
  </si>
  <si>
    <t>http://www.inci.gov.co/transparencia/61-politicas-y-lineamientos-2020  item Plan estratégico de Tecnologías de la Información y Comunicaciones 2019-2022</t>
  </si>
  <si>
    <t>Se elaboró el Plan de preservación digital,  se publico en pagina web</t>
  </si>
  <si>
    <t>http://www.inci.gov.co/transparencia/61-politicas-y-lineamientos-2020  item Plan de Preservación Digital 2020</t>
  </si>
  <si>
    <t>Se elaboró el  Plan de Seguridad y Privacidad de la Información,  se publico en pagina web</t>
  </si>
  <si>
    <t>http://www.inci.gov.co/transparencia/61-politicas-y-lineamientos-2020  item Plan de Seguridad y Privacidad de la Información 2020</t>
  </si>
  <si>
    <t>Se elaboró el  plan de mantenimiento de tecnologías de la Información,  se publico en pagina web</t>
  </si>
  <si>
    <t>http://www.inci.gov.co/transparencia/61-politicas-y-lineamientos-2020  item Plan de Mantenimiento de Tecnologías de la información 2020</t>
  </si>
  <si>
    <t>Se elaboró el  Plan de tratamiento de Riesgos de seguridad y privacidad de la información elaborado,  se publico en pagina web</t>
  </si>
  <si>
    <t>http://www.inci.gov.co/transparencia/61-politicas-y-lineamientos-2020  item Plan de Tratamiento de Riesgos de Seguridad y Privacidad de la información 2020</t>
  </si>
  <si>
    <t>En los meses de enero y febrero de 2020 la OAJ reportó al MEN el informe No. 1 y 2 de la gestión y avances en los procesos judiciales del INCI</t>
  </si>
  <si>
    <t>Informes realizados y correos remitidos al MEN</t>
  </si>
  <si>
    <t xml:space="preserve">La OAJ esta trabajando en el  proyecto del cronograma de trabajo para tener una versión final en el mes de marzo 2020  </t>
  </si>
  <si>
    <t>Esta acción comienza en marzo de 2020</t>
  </si>
  <si>
    <t xml:space="preserve">En reunión de coordiandores se hará la construcción del plan de trabajo. </t>
  </si>
  <si>
    <t xml:space="preserve">DIA MUNDIAL DE LA RADIO INCI:                                                                     https://www.youtube.com/watch?v=CdGlVgMmtro      Grabación
CERTIFICADO DE DISCAPACIDAD:                                                                     https://www.youtube.com/watch?v=AoyVyTUSVhw    Grabación
AMAZONAS PARA CIEGOS EN EL CENTRO CULTURAL INCI:                   https://www.youtube.com/watch?v=6z4w3PXEJkc         Grabación
SINTIENDO EL PATRIMONIO COLOMBIANO:                                               https://www.youtube.com/watch?v=Lq8l-z6DiZM           Grabación
CONTRATACION A PERSONAS CON DISCAPACIDAD EN COLOMBIA: https://www.youtube.com/watch?v=AMwjuTdba6I       Transfer
 </t>
  </si>
  <si>
    <t>Se adjunta parrilla de programación a 24 de febrero</t>
  </si>
  <si>
    <t xml:space="preserve">Se entrega formato de registro de producción y emisión </t>
  </si>
  <si>
    <t>Se entrega formato de registro de producción y emisión</t>
  </si>
  <si>
    <t>De acuerdo a correo del Subdirector ya quedó establecida la fecha y la invitación a los funcionarios. Se entrega correo</t>
  </si>
  <si>
    <t>Observaciones Mes Marzo</t>
  </si>
  <si>
    <t>Avance Mes Marzo</t>
  </si>
  <si>
    <t>Evidencia Mes Marzo</t>
  </si>
  <si>
    <t>Actividad  finalizada en el mes de Febrero</t>
  </si>
  <si>
    <t>Politica en construcción</t>
  </si>
  <si>
    <t>En el mes de marzo de 2020 se atendieron 76 cliente con unt otal de ventas de $5.385.000</t>
  </si>
  <si>
    <t>Cxonsolidado SIIF Nación
FORMATO INFORME MENSUAL SDT-120-FM-237</t>
  </si>
  <si>
    <t>Se envió el formato Cronograma Plan de mantenimiento de máquinas y equipos de la imprenta</t>
  </si>
  <si>
    <t>DG-100-FM-385 v1FORMATO CRONOGRAMA PLAN DE MANTENIMIENTO
Correo electrónico enviado a planeación</t>
  </si>
  <si>
    <t xml:space="preserve">Se imprimieron 666 unidades para clientes externos y 4030  unidades correspondientes a la programación a anual de producción. </t>
  </si>
  <si>
    <t>Ejecución del 27% del plan de mercadeo para la imprenta y el 15% para la tienda en el mes de marzo de 2020</t>
  </si>
  <si>
    <t>CRONOGRAMA_PLAN_MERCADEO_UNIDADES_PRODUCTIVAS_31032020
Correos electrónicos</t>
  </si>
  <si>
    <t>Se enviaron los documentso precontractuales al la oficina asesora jurica para revisar la contratación de mantenimiento de la máuina PED 30 y la impresora UV LED</t>
  </si>
  <si>
    <t>Correos electronicos</t>
  </si>
  <si>
    <t>Meta programada para diciembre del 2020</t>
  </si>
  <si>
    <t>N/A</t>
  </si>
  <si>
    <t xml:space="preserve">Se realiza celebración del día de la mujer, campaña del Banco de Occidente sobre créditos con tasas preferenciales para los colaboradores, rumba terapia -INCI y se está adelantando convenios con gymnasios para los colaboradores </t>
  </si>
  <si>
    <t xml:space="preserve">No se presentan avances sobre el plan anual de vacantes </t>
  </si>
  <si>
    <t>Teniendo en cuenta riesgo de salud pública Nacional no se ejecutan capacitaciones del PIC, sin embargo se realiza programación de actividades de capacitación del SG-SST tales como: Brigadista por un día para 3 brigadistas  (certificado en folio de vida) , estillos de vida saludable (video que se enviara el viernes 3 de abril) , prevención de accidentes de trabajo  y enfermedades laborales reprogramado por cuarentena), campaña de manos límpias (reprogramado para abril por cuarentena</t>
  </si>
  <si>
    <t xml:space="preserve">Por motivos de cuarentena Nacional por COVID-19 las actividades se estan realizando virtuales y se espera que la covertura por correo sea para todo el personal </t>
  </si>
  <si>
    <t xml:space="preserve">Se realiza actualización de procedimiento de reporte e investigación de accidentes de trabajo con sus respectivos formatos, diseño del procedimiento de acoso sexual laboral con su respectivo formato, diseño de procedimiento de rendición de cuentas para el SG-SST, actualización de objetivos del SG-SST, envío de información en pro del cuidado de la salud y la seguridad de los colaboradores por correo, programación de actividades de capacitación del SG-SST </t>
  </si>
  <si>
    <t xml:space="preserve">Se adjunta seguimiento del plan de trabajo del SG-SST y documentos soporte </t>
  </si>
  <si>
    <t xml:space="preserve">El 15 de marzo se hace reunión con el equipo para establecer plan de trabajo de marzo a junio para el desarrollo de Caja de herramientas (4 videos) con la intervención de Patricia Montoya y todo el equipo de Centro Audiovisual </t>
  </si>
  <si>
    <t>Por estado de aislamiento la produccion de los contenidos audiovisuales se desarrollan para apoyar la información sobre la prevención del COVID - 19.</t>
  </si>
  <si>
    <t>Adjunto listado de producción audiovisual Marzo 2020</t>
  </si>
  <si>
    <t>Entra a la programación el espacio Accion Ciudadana, se reativa Especiales musciales con Eliberto Ruíz y por el estado  de emergencia nos vimos en la obligación de hacer una restructuiración y ajjuste a la parrilla para dedicar más tiempo a la entrega de contenidos educativos (Libreta de apuntes, profe en casa RTVC, libros de la biblioteca virtual para ciegos y películas con audiodescripción)</t>
  </si>
  <si>
    <t xml:space="preserve">Adjunto parrilla de programación con los cambios mencionados </t>
  </si>
  <si>
    <t>Adjunto  pantallazo del streaming con los programas subidos y programados.</t>
  </si>
  <si>
    <t>Se entrega segundo reporte del mes de marzo con soportes de seguimiento de los productos entregados.</t>
  </si>
  <si>
    <t>Se desarrolla el 13 de marzo , de 8:00 a 10:00 am, en el auditorio de la Entidad un entrenamiento sobre habilidades comunicativas para funcionarios, a cargo de Leidy Hoyos.</t>
  </si>
  <si>
    <t>Se elaboró, Publicó Plan Insitucional de Archivos a Enero 31</t>
  </si>
  <si>
    <t>Se anexa Plan Insitucional de Archivos con seguimiento.</t>
  </si>
  <si>
    <t>Se realiza seguimiento al Plan Institucional de Archivos</t>
  </si>
  <si>
    <t>Se elaboró, Publicó Programa de Gestión Documental</t>
  </si>
  <si>
    <t>Se realiza seguimiento al Programa de Gestión Documental</t>
  </si>
  <si>
    <t>Se elaboró, Publicó Plan de Conservación Documental a Enero 31</t>
  </si>
  <si>
    <t>Se realiza seguimiento al Plan de Conservación Documental</t>
  </si>
  <si>
    <t>http://www.inci.gov.co/transparencia/105-programa-de-gestion-documental-0</t>
  </si>
  <si>
    <t>Se anexa Programa de Gestión Documental con seguimiento.</t>
  </si>
  <si>
    <t>Se anexa Plan de Conservación Documental con seguimiento</t>
  </si>
  <si>
    <t>N.A. para este mes</t>
  </si>
  <si>
    <t>Se realizo una asesoría virtual a los lideres de emprendimiento de las 33 Regionales SENA  sobre como interactuar y brindar el servicio a las personas con discapacidad visual.discapacidad visual</t>
  </si>
  <si>
    <t>Se realizaron dos reuniones sobre este tema. Una INCI y SENA para conocer la ruta que  esta aplicando el SENA para los estudiantes de 10 y 11 y solicitar la información sobre los cursos que esta ofreciendo el SENA a nivel nacional en el marco del programa de articulación con la media,
Se sostuvo otra reunión con el MEN, SENA e INCI para conocer sobre el documento que elaboro el MEN Y EL SENA sobre este progrma y se solicito la inforlación sobre las instituciones educativas que estan desarrollando este programa y tienen estudiantes con DV en los grados 10 y 11.   Se reviso el documento de articulación con la media elaborado por el Ministerio de Educación y el SENA. Se hicieron aportes.</t>
  </si>
  <si>
    <t>Guías en construcción</t>
  </si>
  <si>
    <t>Se actualizo el documento interacción con personas con discapacidad visual en el mrco del desempeño laboral.</t>
  </si>
  <si>
    <t>Documento</t>
  </si>
  <si>
    <t>Propuesta en construcción</t>
  </si>
  <si>
    <t>Se brindo asesoría a 8 solicitudes de los proyectos de investigación en el tema de discapacidad</t>
  </si>
  <si>
    <t>Matriz de las asesorías brindadas en marzo</t>
  </si>
  <si>
    <t>Se elaboró el concepto al protocolo de consulta y democratico para facilitar el diálogo entre las organizaciones de personas con discapacidad, sus representantes y el gobierno en los diferentes niveles territoriales</t>
  </si>
  <si>
    <t>Se copia el concepto enviado</t>
  </si>
  <si>
    <t>Acompañamiento  al Consejo de Bogota y Secretaria Distrital de Movilidad</t>
  </si>
  <si>
    <t>22 asesorias durante el mes de marzo</t>
  </si>
  <si>
    <t>Se adjunta cuadro registro de asesorias marzo</t>
  </si>
  <si>
    <t>Se adjunta cuadro acompañamiento a Entidades</t>
  </si>
  <si>
    <t xml:space="preserve">Durante el mes de marzo se desarrollaron 6 talleres: 3 marzo Taller de Ilustración en el INCI, 5 de marzo taller de Interacción Hospital Militar,6 de marzo Actividad del Ciego de Oro, 11 de marzo Taller interacción en Corral Gourtmet, 16 de marzo Taller de interacción Aeronautica. </t>
  </si>
  <si>
    <t>Los infomes de las actividades  desarrolladas se encuentran en una carpeta impresos a cargo de la secretaria del Centro Cultural y en formato digital en carpeta del funcionario Cristian Ospina.</t>
  </si>
  <si>
    <t>En el mes de marzo se estructurados y catalogaron 64 textos.</t>
  </si>
  <si>
    <t>Los libros producidos por los contratistas se encuentran en una carpeta en el computador de John Jairo Jimenez, supervisor de los contratos</t>
  </si>
  <si>
    <t>Está pendiente y depende de la contratación del Bibliotecólogo</t>
  </si>
  <si>
    <t>Se determinaron 3 temas para el desarrollo de las exposiciones temporales del 2020: "Complementar la exposición del Bicentenario desarrollada el año 2019, Exposición temporal del Braille, Exposición sobre el bastón blanco, sujetas a aprovación del Director.</t>
  </si>
  <si>
    <t>Está pendiente y depende de la contratación del Gestor Cultural</t>
  </si>
  <si>
    <t>se actualizaron 4 portales de los microsisitos del INCI, la tienda INCI, el centro de documentación de asistencia técnica, un micrositio que centraliza la información para la coyuntura de aprendizaje en casa y un micrositio para adaptar la información relacionada con el covid 19 en formatos accesibles</t>
  </si>
  <si>
    <t>se trabajaron dos campañas generales, una Misional como lo es el centro cultural a través del tercer concurso de cuento en braille y una segunda campaña deribada de la coyuntura actual relacionada con el Covid-19</t>
  </si>
  <si>
    <t>http://www.inci.gov.co/cuentoenbraille             http://inci.gov.co/Covid19</t>
  </si>
  <si>
    <t>Se está trabajando en el documento generado por el ICFES sobre Orientaciones para la presentación de Pruebas Sabeer, para hacer la conversión de texto a audio</t>
  </si>
  <si>
    <t>Documento en proceso de conversión texto a audio</t>
  </si>
  <si>
    <t>Se han realizado 3 reuniones para adelantar la gestión</t>
  </si>
  <si>
    <t>En el marco de la línea 3 se elaboraron los textos para los guiones de 4 videos. Se han escrito los 3 primeros capítulos de la cartilla.</t>
  </si>
  <si>
    <t>Se están elaborando las propuestas de diseño y adaptación.</t>
  </si>
  <si>
    <t>Se realizaron reuniones semanales en preparación del ejercicio piloto.</t>
  </si>
  <si>
    <t>Los cursos están en plataforma, pero su oferta se abre el próximo mes.</t>
  </si>
  <si>
    <t>Cursos en plataforma E-Learning</t>
  </si>
  <si>
    <t>Se elaboraron 7 planes de asistencia técnica para ejecutarse en el mes de abril.</t>
  </si>
  <si>
    <t>Se elaboró una segunda resolución para entrega de material, de manera que a la fecha se tienen listas dos resoluciones. La del presente mes con 208 instituciones educativas.</t>
  </si>
  <si>
    <t>No se ha elaborado el documento.</t>
  </si>
  <si>
    <t>La realización de la dotación sufrió retrazos por la situación actual.</t>
  </si>
  <si>
    <t>No se han realizado seguimientos porque aún no se ha distribuido el material.</t>
  </si>
  <si>
    <t>% EJECUCIÓN  PAA</t>
  </si>
  <si>
    <t>Se realiza verificación de las preguntas de las Politicas para el diligenciamiento del FURAG 2019</t>
  </si>
  <si>
    <t>Se realiza  diligenciamiento del FURAG 2019, se identifican aspectos y acciones para incorporar en el Plan de accion de las Politicas de Planeación y Gestión 2020.</t>
  </si>
  <si>
    <t>El plan se  elaborará una vez se obtengan los resultados del FURAG 2019</t>
  </si>
  <si>
    <t>Plan en elaboración se finalizará una vez se obtengan los resultados del FURAG 2019</t>
  </si>
  <si>
    <t>Acta de reunión</t>
  </si>
  <si>
    <t>El seguimiento del primer  trimestre 2020 se realizará con corte a 31 de marzo</t>
  </si>
  <si>
    <t>Se encuentra pendiente coordinación de fecha de la reunión para seguimiento</t>
  </si>
  <si>
    <t>Se diseño el Plan Anticorrupción y de Atención al ciudadano</t>
  </si>
  <si>
    <t>Tarea finalizada en el reporte del mes de febrero</t>
  </si>
  <si>
    <t>El seguimiento del primer  cuatrimestre  2020 se realizará con corte abril 2020</t>
  </si>
  <si>
    <t xml:space="preserve">Cronograma en elaboración </t>
  </si>
  <si>
    <t xml:space="preserve">Cronograma en elaboración pendiente aprobación </t>
  </si>
  <si>
    <r>
      <t xml:space="preserve">Se adjunta seguimiento de plan de capacitación SG-SST
</t>
    </r>
    <r>
      <rPr>
        <sz val="12"/>
        <color rgb="FFFF0000"/>
        <rFont val="Arial"/>
        <family val="2"/>
      </rPr>
      <t xml:space="preserve">
El plan de capacitacion SG-SST es diferente del plan Institucional de Capacitación
</t>
    </r>
  </si>
  <si>
    <t>Implementar y hacer seguimientos semestrales al Plan Anual de Vacantes y el Plan de Previsión de Recursos Humanos</t>
  </si>
  <si>
    <t>Numero de seguimientos semestrales realizados de la ejecución del  plan anual de vacantes y Plan de Previsión de Recursos Humanos / Numero de Seguimientos semestrales programados  (2)</t>
  </si>
  <si>
    <t xml:space="preserve">Se elaboró entre 25 y 27 febrero y se envió el informe D.A. el 28 febrero a Control Interno </t>
  </si>
  <si>
    <t>Enviado Correo electronico 28/02/2020 2:07 pm</t>
  </si>
  <si>
    <t>Se encuentra en revisión la PSPI, se evidencia dos documentos con ajustes directos y otro con revisión de aspectos generales</t>
  </si>
  <si>
    <t>Propuesta Modificación PSPI</t>
  </si>
  <si>
    <t>Se publicó en la página web el avance de las actividades con corte a marzo de 2020</t>
  </si>
  <si>
    <t>Se realizará seguimiento en el mes de abril, conjuntamente con el de riesgos y plan anticorrupción</t>
  </si>
  <si>
    <t>Pendiente verificar publicación de los planes en registros del SIG, no hay publicación de Planes en SIG asi que no procede avance</t>
  </si>
  <si>
    <r>
      <t xml:space="preserve">http://www.inci.gov.co/inciencasa         http://inci.gov.co/Covid19             http://www.inci.gov.co/cartillasinci          http://inci.gov.co/tienda
</t>
    </r>
    <r>
      <rPr>
        <sz val="12"/>
        <color rgb="FFFF0000"/>
        <rFont val="Arial"/>
        <family val="2"/>
      </rPr>
      <t>Pendiente el cronograma</t>
    </r>
  </si>
  <si>
    <t>ACTA DE TRABAJO,
PL:  Pendiente evidenciar cronograma para dar avance</t>
  </si>
  <si>
    <t>Listados de asistencia / Carpeta de bienestar 2020, en seguimiento registran ejecución del 83%, pendiente validar con evidencias para otorgar avance</t>
  </si>
  <si>
    <t>Se realiza reunión de seguimiento al Plan Anual de Adquisiciones el día 13 de marzo del año en curso con corte a febrero</t>
  </si>
  <si>
    <t>Se realizo reunion con el area de Gestion humna y se llegaron a acuerdos.
Se inicio por parte del area financiera con las EPS para poder obtener usuario de consulta del pago de lincapacidades</t>
  </si>
  <si>
    <t>Plan de Austeridad con seguimiento realizado Primer Trimestre</t>
  </si>
  <si>
    <t>Cronograma de Inventarios con seguimiento realizado, se adicionan nuevas fechas para inventarios institucionales</t>
  </si>
  <si>
    <t>Seguimiento Cronograma de inventarios marzo</t>
  </si>
  <si>
    <t xml:space="preserve">Seguimiento  Ejecución Presupuestal de Gastos Primes Trimestre y Ejecución Presupuestal de Ingresos Primer Tirmestre
</t>
  </si>
  <si>
    <t>http://inci.gov.co/transparencia/52-ejecucion-presupuestal-historica-anual-2020</t>
  </si>
  <si>
    <t>EFICACIA 
(Logro Unidades de Meta)</t>
  </si>
  <si>
    <t>EJECUCIÓN PRESUPUESTAL</t>
  </si>
  <si>
    <t xml:space="preserve">NACIÓN </t>
  </si>
  <si>
    <t xml:space="preserve">PROPIOS </t>
  </si>
  <si>
    <t>Indicador</t>
  </si>
  <si>
    <t>U. medida</t>
  </si>
  <si>
    <t>Meta de producto Cuatrienio</t>
  </si>
  <si>
    <t>% Avance</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</si>
  <si>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</si>
  <si>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</si>
  <si>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</si>
  <si>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</si>
  <si>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</si>
  <si>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</si>
  <si>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</si>
  <si>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</si>
  <si>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</si>
  <si>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</si>
  <si>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</si>
  <si>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</si>
  <si>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Observaciones Avance Marzo</t>
  </si>
  <si>
    <t>Entidades, organizaciones y núcleos familiares asistidos técnicamente</t>
  </si>
  <si>
    <t>Número de entidades, organizaciones y núcleos familiares</t>
  </si>
  <si>
    <t>Educación: 0
Accesibilidad:2
Empleabilidad:0 
Campañas: 2</t>
  </si>
  <si>
    <t xml:space="preserve">Eventos realizados para promover la inclusión de la población con discapacidad </t>
  </si>
  <si>
    <t>Número de eventos</t>
  </si>
  <si>
    <t>Documentos:0
Investigación:0
Organizaciónes:0</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</si>
  <si>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</si>
  <si>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</si>
  <si>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</si>
  <si>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Material dotado:0
Adquisición en la tienda: 76
Imprimir material: 4696
Talleres realizados:6
Textos estructurados: 64
Exposiciones Realizadas: 0
Vídeos con audio-descripción:21
Producción Emisora: 51</t>
  </si>
  <si>
    <t>FORTALECIMIENTO DE PROCESOS Y RECURSOS DEL INCI PARA CONTRIBUIR CON EL MEJORAMIENTO DE SERVICIOS A LAS PERSONAS CON DISCAPACIDAD VISUAL NACIONAL</t>
  </si>
  <si>
    <t>Observaciones Avance Mes</t>
  </si>
  <si>
    <t>Servicio de Educación Informal para la Gestión Administrativa</t>
  </si>
  <si>
    <t xml:space="preserve">Personas capacitadas </t>
  </si>
  <si>
    <t xml:space="preserve">Número de personas </t>
  </si>
  <si>
    <t>Se realizaron capacitaciones Virtuales</t>
  </si>
  <si>
    <t>Número de sedes</t>
  </si>
  <si>
    <t>Se tiene planeado realizar el proceso de contratación en el mes de abril de 2020</t>
  </si>
  <si>
    <t>Sistema de gestión documental implementado</t>
  </si>
  <si>
    <t>Número de sistemas</t>
  </si>
  <si>
    <t>Se realiza seguimiento al Programa de Gestión Documental, PINAR y  Plan de Conservación al corte del mes de marzo.</t>
  </si>
  <si>
    <t xml:space="preserve">Sistema de Gestión implementado </t>
  </si>
  <si>
    <t>Ejecución del Plan de Gestión del Sistema de Seguridad y Salud en el trabajo SG-SST</t>
  </si>
  <si>
    <t>Servicios de información actualizado</t>
  </si>
  <si>
    <t xml:space="preserve">Sistemas de información actualizados </t>
  </si>
  <si>
    <t>Número de sistemas de información</t>
  </si>
  <si>
    <t>Ejecución de los planes de la Politica de Gobierno Digital</t>
  </si>
  <si>
    <t>Enero</t>
  </si>
  <si>
    <t>Febrero</t>
  </si>
  <si>
    <t xml:space="preserve">Marzo </t>
  </si>
  <si>
    <t>Abril</t>
  </si>
  <si>
    <t>Mayo</t>
  </si>
  <si>
    <t xml:space="preserve">Junio </t>
  </si>
  <si>
    <t>Julio</t>
  </si>
  <si>
    <t>Agosto</t>
  </si>
  <si>
    <t>Septiembre</t>
  </si>
  <si>
    <t>Octubre</t>
  </si>
  <si>
    <t>Noviembre</t>
  </si>
  <si>
    <t>Diciembre</t>
  </si>
  <si>
    <t xml:space="preserve">Total </t>
  </si>
  <si>
    <t xml:space="preserve"> Meta 2020</t>
  </si>
  <si>
    <t>CODIGO PROGRAMA PRESUPUESTAL Y PRODUCTO</t>
  </si>
  <si>
    <t>PRODUCTO</t>
  </si>
  <si>
    <t>META</t>
  </si>
  <si>
    <t>MEJORAMIENTO DE LAS CONDICIONES PARA LA GARANTIA DE LOS DERECHOS DE LAS PERSONAS CON DISCAPACIDAD VISUAL EN EL PAÍS</t>
  </si>
  <si>
    <t>PROYECTO</t>
  </si>
  <si>
    <t>FORTALECIMIENTO DE PROCESOS Y RECURSOS DEL INCI PARA CONTRIBUIR CON EL MEJORAMIENTO DE SERVICIOS A LAS PERSONAS CON DISCAPACIDAD VISUAL</t>
  </si>
  <si>
    <t xml:space="preserve">META </t>
  </si>
  <si>
    <t xml:space="preserve"> META </t>
  </si>
  <si>
    <t>% Avance Acumulado Trimestre  1</t>
  </si>
  <si>
    <t>Valor  acumulado vigencia</t>
  </si>
  <si>
    <t>Valor  acumulado Trimestre 1</t>
  </si>
  <si>
    <t>DESAGREGADO POR META PROYECTO</t>
  </si>
  <si>
    <t>% Avance Acumulado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</si>
</sst>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_);[Red]\(&quot;$&quot;\ #,##0\)"/>
    <numFmt numFmtId="41" formatCode="_(* #,##0_);_(* \(#,##0\);_(* &quot;-&quot;_);_(@_)"/>
    <numFmt numFmtId="44" formatCode="_(&quot;$&quot;\ * #,##0.00_);_(&quot;$&quot;\ * \(#,##0.00\);_(&quot;$&quot;\ * &quot;-&quot;??_);_(@_)"/>
    <numFmt numFmtId="43" formatCode="_(* #,##0.00_);_(* \(#,##0.00\);_(* &quot;-&quot;??_);_(@_)"/>
    <numFmt numFmtId="164" formatCode="_-&quot;$&quot;\ * #,##0_-;\-&quot;$&quot;\ * #,##0_-;_-&quot;$&quot;\ * &quot;-&quot;_-;_-@_-"/>
    <numFmt numFmtId="165" formatCode="_-* #,##0_-;\-* #,##0_-;_-* &quot;-&quot;_-;_-@_-"/>
  </numFmts>
  <fonts count="30"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
      <sz val="9"/>
      <color indexed="81"/>
      <name val="Tahoma"/>
      <family val="2"/>
    </font>
    <font>
      <b/>
      <sz val="9"/>
      <color indexed="81"/>
      <name val="Tahoma"/>
      <family val="2"/>
    </font>
    <font>
      <sz val="12"/>
      <color rgb="FFFF0000"/>
      <name val="Arial"/>
      <family val="2"/>
    </font>
    <font>
      <b/>
      <sz val="14"/>
      <name val="Arial"/>
      <family val="2"/>
    </font>
    <font>
      <sz val="12"/>
      <color theme="1"/>
      <name val="Arial"/>
      <family val="2"/>
    </font>
    <font>
      <b/>
      <sz val="14"/>
      <color theme="0"/>
      <name val="Arial"/>
      <family val="2"/>
    </font>
    <font>
      <u/>
      <sz val="11"/>
      <color theme="10"/>
      <name val="Calibri"/>
      <family val="2"/>
      <scheme val="minor"/>
    </font>
    <font>
      <b/>
      <sz val="12"/>
      <color theme="1"/>
      <name val="Arial"/>
      <family val="2"/>
    </font>
    <font>
      <b/>
      <sz val="12"/>
      <name val="Arial"/>
      <family val="2"/>
    </font>
    <font>
      <sz val="11"/>
      <color indexed="8"/>
      <name val="Calibri"/>
      <family val="2"/>
      <scheme val="minor"/>
    </font>
    <font>
      <sz val="12"/>
      <color indexed="8"/>
      <name val="Arial"/>
      <family val="2"/>
    </font>
    <font>
      <b/>
      <sz val="12"/>
      <color indexed="8"/>
      <name val="Arial"/>
      <family val="2"/>
    </font>
    <font>
      <sz val="12"/>
      <color theme="0"/>
      <name val="Arial"/>
      <family val="2"/>
    </font>
    <font>
      <b/>
      <sz val="12"/>
      <color rgb="FFFFFFFF"/>
      <name val="Arial"/>
      <family val="2"/>
    </font>
    <font>
      <b/>
      <sz val="12"/>
      <color rgb="FF000000"/>
      <name val="Arial"/>
      <family val="2"/>
    </font>
    <font>
      <sz val="14"/>
      <color theme="0"/>
      <name val="Arial"/>
      <family val="2"/>
    </font>
    <font>
      <b/>
      <sz val="12"/>
      <color theme="0"/>
      <name val="Arial"/>
      <family val="2"/>
    </font>
  </fonts>
  <fills count="38">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
      <patternFill patternType="solid">
        <fgColor rgb="FFFFFF00"/>
        <bgColor indexed="64"/>
      </patternFill>
    </fill>
    <fill>
      <patternFill patternType="solid">
        <fgColor theme="8" tint="0.79998168889431442"/>
        <bgColor rgb="FFFDE9D9"/>
      </patternFill>
    </fill>
    <fill>
      <patternFill patternType="solid">
        <fgColor theme="3"/>
        <bgColor indexed="64"/>
      </patternFill>
    </fill>
    <fill>
      <patternFill patternType="solid">
        <fgColor theme="6" tint="0.79998168889431442"/>
        <bgColor rgb="FFFDE9D9"/>
      </patternFill>
    </fill>
    <fill>
      <patternFill patternType="solid">
        <fgColor theme="5" tint="0.39997558519241921"/>
        <bgColor rgb="FFFDE9D9"/>
      </patternFill>
    </fill>
    <fill>
      <patternFill patternType="solid">
        <fgColor theme="2" tint="-9.9978637043366805E-2"/>
        <bgColor indexed="64"/>
      </patternFill>
    </fill>
    <fill>
      <patternFill patternType="solid">
        <fgColor theme="4" tint="-0.499984740745262"/>
        <bgColor indexed="64"/>
      </patternFill>
    </fill>
    <fill>
      <patternFill patternType="solid">
        <fgColor rgb="FF31849B"/>
        <bgColor indexed="64"/>
      </patternFill>
    </fill>
    <fill>
      <patternFill patternType="solid">
        <fgColor rgb="FF92D050"/>
        <bgColor indexed="64"/>
      </patternFill>
    </fill>
    <fill>
      <patternFill patternType="solid">
        <fgColor rgb="FF00206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medium">
        <color indexed="64"/>
      </left>
      <right style="thin">
        <color auto="1"/>
      </right>
      <top style="thin">
        <color auto="1"/>
      </top>
      <bottom/>
      <diagonal/>
    </border>
    <border>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thin">
        <color auto="1"/>
      </left>
      <right/>
      <top/>
      <bottom style="thin">
        <color auto="1"/>
      </bottom>
      <diagonal/>
    </border>
    <border>
      <left style="thin">
        <color auto="1"/>
      </left>
      <right/>
      <top style="medium">
        <color indexed="64"/>
      </top>
      <bottom style="medium">
        <color indexed="64"/>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right/>
      <top/>
      <bottom style="thin">
        <color auto="1"/>
      </bottom>
      <diagonal/>
    </border>
    <border>
      <left/>
      <right/>
      <top style="thin">
        <color auto="1"/>
      </top>
      <bottom style="thin">
        <color auto="1"/>
      </bottom>
      <diagonal/>
    </border>
  </borders>
  <cellStyleXfs count="16">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5"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0" fontId="22" fillId="0" borderId="0"/>
    <xf numFmtId="0" fontId="1" fillId="0" borderId="0"/>
    <xf numFmtId="9" fontId="5" fillId="0" borderId="0" applyFont="0" applyFill="0" applyBorder="0" applyAlignment="0" applyProtection="0"/>
    <xf numFmtId="9" fontId="22" fillId="0" borderId="0" applyFont="0" applyFill="0" applyBorder="0" applyAlignment="0" applyProtection="0"/>
    <xf numFmtId="164" fontId="22" fillId="0" borderId="0" applyFont="0" applyFill="0" applyBorder="0" applyAlignment="0" applyProtection="0"/>
  </cellStyleXfs>
  <cellXfs count="813">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5"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49" fontId="4" fillId="5" borderId="1" xfId="5"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5" borderId="1" xfId="5" applyNumberFormat="1" applyFont="1" applyFill="1" applyBorder="1" applyAlignment="1">
      <alignment horizontal="center" vertical="center" wrapText="1"/>
    </xf>
    <xf numFmtId="41" fontId="11" fillId="20" borderId="4" xfId="1" applyFont="1" applyFill="1" applyBorder="1" applyAlignment="1">
      <alignment horizontal="center" vertical="center" wrapText="1"/>
    </xf>
    <xf numFmtId="9" fontId="7" fillId="5" borderId="5" xfId="5"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1" fontId="4" fillId="5" borderId="1" xfId="5" applyNumberFormat="1" applyFont="1" applyFill="1" applyBorder="1" applyAlignment="1" applyProtection="1">
      <alignment horizontal="center" vertical="center" wrapText="1"/>
      <protection locked="0"/>
    </xf>
    <xf numFmtId="1" fontId="4" fillId="5" borderId="1" xfId="4" applyNumberFormat="1" applyFont="1" applyFill="1" applyBorder="1" applyAlignment="1">
      <alignment horizontal="center" vertical="center" wrapText="1"/>
    </xf>
    <xf numFmtId="1" fontId="4" fillId="5" borderId="1" xfId="8" applyNumberFormat="1" applyFont="1" applyFill="1" applyBorder="1" applyAlignment="1">
      <alignment horizontal="center" vertical="center" wrapText="1"/>
    </xf>
    <xf numFmtId="1" fontId="4" fillId="5" borderId="1" xfId="8" applyNumberFormat="1"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lignment horizontal="center" vertical="center" wrapText="1"/>
    </xf>
    <xf numFmtId="1" fontId="7" fillId="5" borderId="0" xfId="0" applyNumberFormat="1" applyFont="1" applyFill="1"/>
    <xf numFmtId="1" fontId="7" fillId="0" borderId="0" xfId="0" applyNumberFormat="1" applyFont="1"/>
    <xf numFmtId="0" fontId="7" fillId="8"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5" borderId="1" xfId="8"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9" fontId="4" fillId="8"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21" borderId="6" xfId="0" applyFont="1" applyFill="1" applyBorder="1" applyAlignment="1">
      <alignment horizontal="center" vertical="center" wrapText="1"/>
    </xf>
    <xf numFmtId="41" fontId="11" fillId="20" borderId="6" xfId="1" applyFont="1" applyFill="1" applyBorder="1" applyAlignment="1">
      <alignment horizontal="center" vertical="center" wrapText="1"/>
    </xf>
    <xf numFmtId="1" fontId="11" fillId="20" borderId="6" xfId="1" applyNumberFormat="1" applyFont="1" applyFill="1" applyBorder="1" applyAlignment="1">
      <alignment horizontal="center" vertical="center" wrapText="1"/>
    </xf>
    <xf numFmtId="41" fontId="11" fillId="27" borderId="6" xfId="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9" fontId="7" fillId="5" borderId="7" xfId="5" applyNumberFormat="1" applyFont="1" applyFill="1" applyBorder="1" applyAlignment="1" applyProtection="1">
      <alignment horizontal="center" vertical="center" wrapText="1"/>
      <protection locked="0"/>
    </xf>
    <xf numFmtId="0" fontId="7" fillId="5" borderId="2" xfId="0" applyFont="1" applyFill="1" applyBorder="1"/>
    <xf numFmtId="49" fontId="7" fillId="5" borderId="2" xfId="5" applyFont="1" applyFill="1" applyBorder="1" applyAlignment="1" applyProtection="1">
      <alignment horizontal="center" vertical="center" wrapText="1"/>
      <protection locked="0"/>
    </xf>
    <xf numFmtId="9" fontId="7"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7" fillId="23" borderId="9" xfId="0" applyFont="1" applyFill="1" applyBorder="1" applyAlignment="1">
      <alignment horizontal="center" vertical="center" wrapText="1"/>
    </xf>
    <xf numFmtId="49" fontId="7" fillId="9" borderId="9" xfId="5" applyFont="1" applyFill="1" applyBorder="1" applyAlignment="1" applyProtection="1">
      <alignment horizontal="center" vertical="center" wrapText="1"/>
      <protection locked="0"/>
    </xf>
    <xf numFmtId="37" fontId="4" fillId="18" borderId="9" xfId="4" applyFont="1" applyFill="1" applyBorder="1" applyAlignment="1">
      <alignment horizontal="center" vertical="center" wrapText="1"/>
    </xf>
    <xf numFmtId="0" fontId="7" fillId="5" borderId="9" xfId="0" applyFont="1" applyFill="1" applyBorder="1" applyAlignment="1">
      <alignment horizontal="center" vertical="center"/>
    </xf>
    <xf numFmtId="1" fontId="4" fillId="5"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9" fontId="4" fillId="5" borderId="9" xfId="0" applyNumberFormat="1" applyFont="1" applyFill="1" applyBorder="1" applyAlignment="1">
      <alignment horizontal="center" vertical="center" wrapText="1"/>
    </xf>
    <xf numFmtId="9" fontId="7" fillId="5" borderId="10" xfId="5" applyNumberFormat="1" applyFont="1" applyFill="1" applyBorder="1" applyAlignment="1" applyProtection="1">
      <alignment horizontal="center" vertical="center" wrapText="1"/>
      <protection locked="0"/>
    </xf>
    <xf numFmtId="44" fontId="7" fillId="5" borderId="9" xfId="9" applyFont="1" applyFill="1" applyBorder="1" applyAlignment="1">
      <alignment horizontal="center" vertical="center"/>
    </xf>
    <xf numFmtId="49" fontId="7" fillId="5" borderId="9" xfId="5" applyFont="1" applyFill="1" applyBorder="1" applyAlignment="1" applyProtection="1">
      <alignment horizontal="center" vertical="center" wrapText="1"/>
      <protection locked="0"/>
    </xf>
    <xf numFmtId="1" fontId="7" fillId="5" borderId="10"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16" borderId="12"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16"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5" borderId="15"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49" fontId="7" fillId="9" borderId="15" xfId="5" applyFont="1" applyFill="1" applyBorder="1" applyAlignment="1" applyProtection="1">
      <alignment horizontal="center" vertical="center" wrapText="1"/>
      <protection locked="0"/>
    </xf>
    <xf numFmtId="37" fontId="4" fillId="5" borderId="15" xfId="4" applyFont="1" applyFill="1" applyBorder="1" applyAlignment="1">
      <alignment horizontal="center" vertical="center" wrapText="1"/>
    </xf>
    <xf numFmtId="0" fontId="7" fillId="8" borderId="15" xfId="0" applyFont="1" applyFill="1" applyBorder="1" applyAlignment="1">
      <alignment horizontal="center" vertical="center"/>
    </xf>
    <xf numFmtId="1" fontId="7" fillId="5" borderId="15" xfId="5"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9" fontId="4" fillId="5" borderId="15" xfId="8" applyFont="1" applyFill="1" applyBorder="1" applyAlignment="1">
      <alignment horizontal="center" vertical="center" wrapText="1"/>
    </xf>
    <xf numFmtId="9" fontId="7" fillId="5" borderId="16" xfId="5" applyNumberFormat="1" applyFont="1" applyFill="1" applyBorder="1" applyAlignment="1" applyProtection="1">
      <alignment horizontal="center" vertical="center" wrapText="1"/>
      <protection locked="0"/>
    </xf>
    <xf numFmtId="0" fontId="7" fillId="5" borderId="15" xfId="0" applyFont="1" applyFill="1" applyBorder="1"/>
    <xf numFmtId="49" fontId="7" fillId="5" borderId="15" xfId="5" applyFont="1" applyFill="1" applyBorder="1" applyAlignment="1" applyProtection="1">
      <alignment horizontal="center" vertical="center" wrapText="1"/>
      <protection locked="0"/>
    </xf>
    <xf numFmtId="1" fontId="7" fillId="5" borderId="15"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9" fillId="5" borderId="15" xfId="0" applyFont="1" applyFill="1" applyBorder="1" applyAlignment="1">
      <alignment horizontal="center" vertical="center"/>
    </xf>
    <xf numFmtId="0" fontId="7" fillId="5" borderId="17" xfId="0" applyFont="1" applyFill="1" applyBorder="1" applyAlignment="1">
      <alignment horizontal="center" vertical="center"/>
    </xf>
    <xf numFmtId="49" fontId="7" fillId="16" borderId="9" xfId="5" applyFont="1" applyFill="1" applyBorder="1" applyAlignment="1" applyProtection="1">
      <alignment horizontal="center" vertical="center" wrapText="1"/>
      <protection locked="0"/>
    </xf>
    <xf numFmtId="0" fontId="4" fillId="25" borderId="9" xfId="0" applyFont="1" applyFill="1" applyBorder="1" applyAlignment="1">
      <alignment horizontal="center" vertical="center" wrapText="1"/>
    </xf>
    <xf numFmtId="1" fontId="7" fillId="5" borderId="9" xfId="5" applyNumberFormat="1" applyFont="1" applyFill="1" applyBorder="1" applyAlignment="1" applyProtection="1">
      <alignment horizontal="center" vertical="center" wrapText="1"/>
      <protection locked="0"/>
    </xf>
    <xf numFmtId="0" fontId="7" fillId="5" borderId="9" xfId="0" applyFont="1" applyFill="1" applyBorder="1"/>
    <xf numFmtId="9" fontId="7" fillId="5" borderId="9" xfId="0" applyNumberFormat="1" applyFont="1" applyFill="1" applyBorder="1" applyAlignment="1">
      <alignment horizontal="center" vertical="center"/>
    </xf>
    <xf numFmtId="49" fontId="7" fillId="16" borderId="15" xfId="5" applyFont="1" applyFill="1" applyBorder="1" applyAlignment="1" applyProtection="1">
      <alignment horizontal="center" vertical="center" wrapText="1"/>
      <protection locked="0"/>
    </xf>
    <xf numFmtId="0" fontId="4" fillId="25" borderId="15" xfId="0" applyFont="1" applyFill="1" applyBorder="1" applyAlignment="1">
      <alignment horizontal="center" vertical="center" wrapText="1"/>
    </xf>
    <xf numFmtId="9" fontId="4" fillId="5" borderId="15" xfId="0" applyNumberFormat="1"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49" fontId="7" fillId="18" borderId="9" xfId="5" applyFont="1" applyFill="1" applyBorder="1" applyAlignment="1" applyProtection="1">
      <alignment horizontal="center" vertical="center" wrapText="1"/>
      <protection locked="0"/>
    </xf>
    <xf numFmtId="37" fontId="4" fillId="2" borderId="9" xfId="4" applyFont="1" applyFill="1" applyBorder="1" applyAlignment="1">
      <alignment horizontal="center" vertical="center" wrapText="1"/>
    </xf>
    <xf numFmtId="0" fontId="7" fillId="8" borderId="9" xfId="0" applyFont="1" applyFill="1" applyBorder="1" applyAlignment="1">
      <alignment horizontal="center" vertical="center"/>
    </xf>
    <xf numFmtId="49" fontId="4" fillId="5" borderId="9" xfId="5" applyFont="1" applyFill="1" applyBorder="1" applyAlignment="1" applyProtection="1">
      <alignment horizontal="center" vertical="center" wrapText="1"/>
      <protection locked="0"/>
    </xf>
    <xf numFmtId="9" fontId="4" fillId="8" borderId="9" xfId="8" applyFont="1" applyFill="1" applyBorder="1" applyAlignment="1" applyProtection="1">
      <alignment horizontal="center" vertical="center" wrapText="1"/>
      <protection locked="0"/>
    </xf>
    <xf numFmtId="1" fontId="7" fillId="5" borderId="9" xfId="0" applyNumberFormat="1" applyFont="1" applyFill="1" applyBorder="1" applyAlignment="1">
      <alignment horizontal="center" vertical="center"/>
    </xf>
    <xf numFmtId="49" fontId="7" fillId="18" borderId="15" xfId="5" applyFont="1" applyFill="1" applyBorder="1" applyAlignment="1" applyProtection="1">
      <alignment horizontal="center" vertical="center" wrapText="1"/>
      <protection locked="0"/>
    </xf>
    <xf numFmtId="37" fontId="4" fillId="2" borderId="15" xfId="4" applyFont="1" applyFill="1" applyBorder="1" applyAlignment="1">
      <alignment horizontal="center" vertical="center" wrapText="1"/>
    </xf>
    <xf numFmtId="9" fontId="7" fillId="5" borderId="15" xfId="8" applyFont="1" applyFill="1" applyBorder="1" applyAlignment="1" applyProtection="1">
      <alignment horizontal="center" vertical="center" wrapText="1"/>
      <protection locked="0"/>
    </xf>
    <xf numFmtId="9" fontId="7" fillId="5" borderId="15" xfId="0" applyNumberFormat="1" applyFont="1" applyFill="1" applyBorder="1" applyAlignment="1">
      <alignment horizontal="center" vertical="center"/>
    </xf>
    <xf numFmtId="0" fontId="7" fillId="18"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49" fontId="7" fillId="9" borderId="2" xfId="5" applyFont="1" applyFill="1" applyBorder="1" applyAlignment="1" applyProtection="1">
      <alignment horizontal="center" vertical="center" wrapText="1"/>
      <protection locked="0"/>
    </xf>
    <xf numFmtId="44" fontId="7" fillId="5" borderId="2" xfId="9" applyFont="1" applyFill="1" applyBorder="1" applyAlignment="1">
      <alignment horizontal="center" vertical="center"/>
    </xf>
    <xf numFmtId="49" fontId="7" fillId="12" borderId="9" xfId="5"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9" xfId="0" applyFont="1" applyFill="1" applyBorder="1" applyAlignment="1">
      <alignment horizontal="center" vertical="center"/>
    </xf>
    <xf numFmtId="9" fontId="4" fillId="5" borderId="9" xfId="5" applyNumberFormat="1" applyFont="1" applyFill="1" applyBorder="1" applyAlignment="1" applyProtection="1">
      <alignment horizontal="center" vertical="center" wrapText="1"/>
      <protection locked="0"/>
    </xf>
    <xf numFmtId="49" fontId="4" fillId="5" borderId="9" xfId="0" applyNumberFormat="1" applyFont="1" applyFill="1" applyBorder="1" applyAlignment="1">
      <alignment horizontal="center" vertical="center" wrapText="1"/>
    </xf>
    <xf numFmtId="49" fontId="7" fillId="12" borderId="15" xfId="5"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8" borderId="15" xfId="0" applyFont="1" applyFill="1" applyBorder="1" applyAlignment="1">
      <alignment horizontal="center" vertical="center"/>
    </xf>
    <xf numFmtId="1" fontId="4" fillId="5" borderId="15" xfId="5" applyNumberFormat="1" applyFont="1" applyFill="1" applyBorder="1" applyAlignment="1" applyProtection="1">
      <alignment horizontal="center" vertical="center" wrapText="1"/>
      <protection locked="0"/>
    </xf>
    <xf numFmtId="9" fontId="4" fillId="8" borderId="15"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7" fillId="18" borderId="9" xfId="0" applyFont="1" applyFill="1" applyBorder="1" applyAlignment="1">
      <alignment horizontal="center" vertical="center" wrapText="1"/>
    </xf>
    <xf numFmtId="0" fontId="4" fillId="23" borderId="9" xfId="0" applyFont="1" applyFill="1" applyBorder="1" applyAlignment="1">
      <alignment horizontal="center" vertical="center" wrapText="1"/>
    </xf>
    <xf numFmtId="1" fontId="4" fillId="5" borderId="9" xfId="5" applyNumberFormat="1" applyFont="1" applyFill="1" applyBorder="1" applyAlignment="1" applyProtection="1">
      <alignment horizontal="center" vertical="center" wrapText="1"/>
      <protection locked="0"/>
    </xf>
    <xf numFmtId="0" fontId="7" fillId="18"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37" fontId="4" fillId="18" borderId="15" xfId="4" applyFont="1" applyFill="1" applyBorder="1" applyAlignment="1">
      <alignment horizontal="center" vertical="center" wrapText="1"/>
    </xf>
    <xf numFmtId="0" fontId="7" fillId="16" borderId="9" xfId="0" applyFont="1" applyFill="1" applyBorder="1" applyAlignment="1">
      <alignment horizontal="center" vertical="center"/>
    </xf>
    <xf numFmtId="0" fontId="4" fillId="7" borderId="9" xfId="0" applyFont="1" applyFill="1" applyBorder="1" applyAlignment="1" applyProtection="1">
      <alignment horizontal="center" vertical="center" wrapText="1"/>
      <protection locked="0"/>
    </xf>
    <xf numFmtId="0" fontId="7" fillId="16" borderId="15" xfId="0" applyFont="1" applyFill="1" applyBorder="1" applyAlignment="1">
      <alignment horizontal="center" vertical="center"/>
    </xf>
    <xf numFmtId="0" fontId="4" fillId="7" borderId="15"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9" fontId="7" fillId="5" borderId="18" xfId="5" applyNumberFormat="1" applyFont="1" applyFill="1" applyBorder="1" applyAlignment="1" applyProtection="1">
      <alignment horizontal="center" vertical="center" wrapText="1"/>
      <protection locked="0"/>
    </xf>
    <xf numFmtId="9" fontId="7" fillId="5"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9" fillId="5" borderId="6" xfId="0" applyFont="1" applyFill="1" applyBorder="1" applyAlignment="1">
      <alignment horizontal="center" vertical="center"/>
    </xf>
    <xf numFmtId="37" fontId="4" fillId="5" borderId="2" xfId="4"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0" fontId="4" fillId="5" borderId="15" xfId="0" applyFont="1" applyFill="1" applyBorder="1" applyAlignment="1">
      <alignment horizontal="center" vertical="center"/>
    </xf>
    <xf numFmtId="0" fontId="7" fillId="16"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7" borderId="3" xfId="0" applyFont="1" applyFill="1" applyBorder="1" applyAlignment="1" applyProtection="1">
      <alignment horizontal="center" vertical="center" wrapText="1"/>
      <protection locked="0"/>
    </xf>
    <xf numFmtId="1" fontId="4" fillId="5" borderId="3" xfId="5" applyNumberFormat="1"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9" fontId="4" fillId="5" borderId="20" xfId="5" applyNumberFormat="1" applyFont="1" applyFill="1" applyBorder="1" applyAlignment="1" applyProtection="1">
      <alignment horizontal="center" vertical="center" wrapText="1"/>
      <protection locked="0"/>
    </xf>
    <xf numFmtId="0" fontId="7" fillId="5" borderId="3" xfId="0" applyFont="1" applyFill="1" applyBorder="1"/>
    <xf numFmtId="49" fontId="7" fillId="5" borderId="3" xfId="5" applyFont="1" applyFill="1" applyBorder="1" applyAlignment="1" applyProtection="1">
      <alignment horizontal="center" vertical="center" wrapText="1"/>
      <protection locked="0"/>
    </xf>
    <xf numFmtId="9"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7" fillId="5" borderId="21" xfId="0" applyFont="1" applyFill="1" applyBorder="1" applyAlignment="1">
      <alignment horizontal="center" vertical="center"/>
    </xf>
    <xf numFmtId="9" fontId="7" fillId="5" borderId="9" xfId="5" applyNumberFormat="1" applyFont="1" applyFill="1" applyBorder="1" applyAlignment="1" applyProtection="1">
      <alignment horizontal="center" vertical="center" wrapText="1"/>
      <protection locked="0"/>
    </xf>
    <xf numFmtId="9" fontId="7" fillId="5" borderId="15" xfId="5" applyNumberFormat="1" applyFont="1" applyFill="1" applyBorder="1" applyAlignment="1" applyProtection="1">
      <alignment horizontal="center" vertical="center" wrapText="1"/>
      <protection locked="0"/>
    </xf>
    <xf numFmtId="37" fontId="4" fillId="9" borderId="9" xfId="4" applyFont="1" applyFill="1" applyBorder="1" applyAlignment="1">
      <alignment horizontal="center" vertical="center" wrapText="1"/>
    </xf>
    <xf numFmtId="37" fontId="4" fillId="5" borderId="9" xfId="4" applyFont="1" applyFill="1" applyBorder="1" applyAlignment="1">
      <alignment horizontal="center" vertical="center" wrapText="1"/>
    </xf>
    <xf numFmtId="1" fontId="4" fillId="5" borderId="9" xfId="4" applyNumberFormat="1" applyFont="1" applyFill="1" applyBorder="1" applyAlignment="1">
      <alignment horizontal="center" vertical="center" wrapText="1"/>
    </xf>
    <xf numFmtId="9" fontId="4" fillId="5" borderId="9" xfId="4" applyNumberFormat="1" applyFont="1" applyFill="1" applyBorder="1" applyAlignment="1">
      <alignment horizontal="center" vertical="center" wrapText="1"/>
    </xf>
    <xf numFmtId="37" fontId="4" fillId="9" borderId="15" xfId="4" applyFont="1" applyFill="1" applyBorder="1" applyAlignment="1">
      <alignment horizontal="center" vertical="center" wrapText="1"/>
    </xf>
    <xf numFmtId="1" fontId="4" fillId="5" borderId="15" xfId="4" applyNumberFormat="1" applyFont="1" applyFill="1" applyBorder="1" applyAlignment="1">
      <alignment horizontal="center" vertical="center" wrapText="1"/>
    </xf>
    <xf numFmtId="9" fontId="4" fillId="5" borderId="15" xfId="4"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9" fontId="7" fillId="14" borderId="9" xfId="5" applyFont="1" applyFill="1" applyBorder="1" applyAlignment="1" applyProtection="1">
      <alignment horizontal="center" vertical="center" wrapText="1"/>
      <protection locked="0"/>
    </xf>
    <xf numFmtId="37" fontId="4" fillId="11" borderId="9" xfId="4" applyFont="1" applyFill="1" applyBorder="1" applyAlignment="1">
      <alignment horizontal="center" vertical="center" wrapText="1"/>
    </xf>
    <xf numFmtId="0" fontId="7" fillId="6" borderId="15" xfId="0" applyFont="1" applyFill="1" applyBorder="1" applyAlignment="1">
      <alignment horizontal="center" vertical="center" wrapText="1"/>
    </xf>
    <xf numFmtId="49" fontId="7" fillId="14" borderId="15" xfId="5" applyFont="1" applyFill="1" applyBorder="1" applyAlignment="1" applyProtection="1">
      <alignment horizontal="center" vertical="center" wrapText="1"/>
      <protection locked="0"/>
    </xf>
    <xf numFmtId="37" fontId="4" fillId="11" borderId="15" xfId="4" applyFont="1" applyFill="1" applyBorder="1" applyAlignment="1">
      <alignment horizontal="center" vertical="center" wrapText="1"/>
    </xf>
    <xf numFmtId="49" fontId="7" fillId="7" borderId="2" xfId="5" applyFont="1" applyFill="1" applyBorder="1" applyAlignment="1" applyProtection="1">
      <alignment horizontal="center" vertical="center" wrapText="1"/>
      <protection locked="0"/>
    </xf>
    <xf numFmtId="44" fontId="4" fillId="5" borderId="2" xfId="9"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5" xfId="0" applyFont="1" applyFill="1" applyBorder="1" applyAlignment="1">
      <alignment horizontal="center" vertical="center" wrapText="1"/>
    </xf>
    <xf numFmtId="49" fontId="7" fillId="7" borderId="15" xfId="5" applyFont="1" applyFill="1" applyBorder="1" applyAlignment="1" applyProtection="1">
      <alignment horizontal="center" vertical="center" wrapText="1"/>
      <protection locked="0"/>
    </xf>
    <xf numFmtId="0" fontId="7" fillId="22" borderId="9" xfId="0" applyFont="1" applyFill="1" applyBorder="1" applyAlignment="1">
      <alignment horizontal="center" vertical="center" wrapText="1"/>
    </xf>
    <xf numFmtId="49" fontId="7" fillId="0" borderId="9" xfId="5" applyFont="1" applyFill="1" applyBorder="1" applyAlignment="1" applyProtection="1">
      <alignment horizontal="center" vertical="center" wrapText="1"/>
      <protection locked="0"/>
    </xf>
    <xf numFmtId="37" fontId="4" fillId="15" borderId="9" xfId="4" applyFont="1" applyFill="1" applyBorder="1" applyAlignment="1">
      <alignment horizontal="center" vertical="center" wrapText="1"/>
    </xf>
    <xf numFmtId="1" fontId="4" fillId="8" borderId="9" xfId="4" applyNumberFormat="1" applyFont="1" applyFill="1" applyBorder="1" applyAlignment="1">
      <alignment horizontal="center" vertical="center" wrapText="1"/>
    </xf>
    <xf numFmtId="37" fontId="4" fillId="8" borderId="9" xfId="4" applyFont="1" applyFill="1" applyBorder="1" applyAlignment="1">
      <alignment horizontal="center" vertical="center" wrapText="1"/>
    </xf>
    <xf numFmtId="44" fontId="4" fillId="5" borderId="9" xfId="9" applyFont="1" applyFill="1" applyBorder="1" applyAlignment="1">
      <alignment horizontal="center" vertical="center" wrapText="1"/>
    </xf>
    <xf numFmtId="0" fontId="7" fillId="22" borderId="15" xfId="0" applyFont="1" applyFill="1" applyBorder="1" applyAlignment="1">
      <alignment horizontal="center" vertical="center" wrapText="1"/>
    </xf>
    <xf numFmtId="49" fontId="7" fillId="0" borderId="15" xfId="5" applyFont="1" applyFill="1" applyBorder="1" applyAlignment="1" applyProtection="1">
      <alignment horizontal="center" vertical="center" wrapText="1"/>
      <protection locked="0"/>
    </xf>
    <xf numFmtId="37" fontId="4" fillId="15" borderId="15" xfId="4" applyFont="1" applyFill="1" applyBorder="1" applyAlignment="1">
      <alignment horizontal="center" vertical="center" wrapText="1"/>
    </xf>
    <xf numFmtId="1" fontId="4" fillId="5" borderId="15" xfId="8" applyNumberFormat="1"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49" fontId="7" fillId="5" borderId="23" xfId="5" applyFont="1" applyFill="1" applyBorder="1" applyAlignment="1" applyProtection="1">
      <alignment horizontal="center" vertical="center" wrapText="1"/>
      <protection locked="0"/>
    </xf>
    <xf numFmtId="49" fontId="7" fillId="0" borderId="23" xfId="5" applyFont="1" applyFill="1" applyBorder="1" applyAlignment="1" applyProtection="1">
      <alignment horizontal="center" vertical="center" wrapText="1"/>
      <protection locked="0"/>
    </xf>
    <xf numFmtId="37" fontId="4" fillId="16" borderId="23" xfId="4" applyFont="1" applyFill="1" applyBorder="1" applyAlignment="1">
      <alignment horizontal="center" vertical="center" wrapText="1"/>
    </xf>
    <xf numFmtId="37" fontId="4" fillId="5" borderId="23" xfId="4" applyFont="1" applyFill="1" applyBorder="1" applyAlignment="1">
      <alignment horizontal="center" vertical="center" wrapText="1"/>
    </xf>
    <xf numFmtId="1" fontId="4" fillId="8" borderId="23" xfId="4" applyNumberFormat="1" applyFont="1" applyFill="1" applyBorder="1" applyAlignment="1">
      <alignment horizontal="center" vertical="center" wrapText="1"/>
    </xf>
    <xf numFmtId="9" fontId="7" fillId="5" borderId="24" xfId="5" applyNumberFormat="1" applyFont="1" applyFill="1" applyBorder="1" applyAlignment="1" applyProtection="1">
      <alignment horizontal="center" vertical="center" wrapText="1"/>
      <protection locked="0"/>
    </xf>
    <xf numFmtId="1" fontId="7" fillId="5" borderId="23"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7" fillId="5" borderId="25"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locked="0"/>
    </xf>
    <xf numFmtId="37" fontId="4" fillId="4" borderId="9" xfId="4" applyFont="1" applyFill="1" applyBorder="1" applyAlignment="1">
      <alignment horizontal="center" vertical="center" wrapText="1"/>
    </xf>
    <xf numFmtId="0" fontId="7" fillId="0" borderId="15" xfId="2" applyFont="1" applyBorder="1" applyAlignment="1">
      <alignment horizontal="center" vertical="center" wrapText="1"/>
    </xf>
    <xf numFmtId="37" fontId="4" fillId="4" borderId="15" xfId="4"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9" borderId="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8" borderId="6" xfId="8" applyFont="1" applyFill="1" applyBorder="1" applyAlignment="1" applyProtection="1">
      <alignment horizontal="center" vertical="center" wrapText="1"/>
      <protection locked="0"/>
    </xf>
    <xf numFmtId="6" fontId="4" fillId="5" borderId="6" xfId="0" applyNumberFormat="1" applyFont="1" applyFill="1" applyBorder="1" applyAlignment="1" applyProtection="1">
      <alignment horizontal="center" vertical="center" wrapText="1"/>
      <protection locked="0"/>
    </xf>
    <xf numFmtId="0" fontId="7"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9" fontId="4" fillId="5" borderId="2" xfId="0" applyNumberFormat="1" applyFont="1" applyFill="1" applyBorder="1" applyAlignment="1" applyProtection="1">
      <alignment horizontal="center" vertical="center" wrapText="1"/>
      <protection locked="0"/>
    </xf>
    <xf numFmtId="1" fontId="4" fillId="5" borderId="2" xfId="8" applyNumberFormat="1" applyFont="1" applyFill="1" applyBorder="1" applyAlignment="1" applyProtection="1">
      <alignment horizontal="center" vertical="center" wrapText="1"/>
      <protection locked="0"/>
    </xf>
    <xf numFmtId="9" fontId="4" fillId="5" borderId="2" xfId="7" applyNumberFormat="1" applyFont="1" applyFill="1" applyBorder="1" applyAlignment="1">
      <alignment horizontal="center" vertical="center" wrapText="1"/>
    </xf>
    <xf numFmtId="44" fontId="4" fillId="5" borderId="2" xfId="9" applyFont="1" applyFill="1" applyBorder="1" applyAlignment="1" applyProtection="1">
      <alignment horizontal="center" vertical="center" wrapText="1"/>
      <protection locked="0"/>
    </xf>
    <xf numFmtId="0" fontId="7" fillId="18" borderId="8"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1" fontId="4" fillId="8" borderId="9" xfId="0" applyNumberFormat="1" applyFont="1" applyFill="1" applyBorder="1" applyAlignment="1">
      <alignment horizontal="center" vertical="center" wrapText="1"/>
    </xf>
    <xf numFmtId="9" fontId="4" fillId="8" borderId="9" xfId="7" applyNumberFormat="1" applyFont="1" applyFill="1" applyBorder="1" applyAlignment="1">
      <alignment horizontal="center" vertical="center" wrapText="1"/>
    </xf>
    <xf numFmtId="6" fontId="4" fillId="5" borderId="9" xfId="0" applyNumberFormat="1"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5" borderId="9" xfId="8" applyNumberFormat="1" applyFont="1" applyFill="1" applyBorder="1" applyAlignment="1" applyProtection="1">
      <alignment horizontal="center" vertical="center" wrapText="1"/>
      <protection locked="0"/>
    </xf>
    <xf numFmtId="9" fontId="4" fillId="5" borderId="9" xfId="7"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4" fillId="8" borderId="15" xfId="7"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49" fontId="7" fillId="0" borderId="2" xfId="5"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8" borderId="15" xfId="8" applyNumberFormat="1" applyFont="1" applyFill="1" applyBorder="1" applyAlignment="1">
      <alignment horizontal="center" vertical="center" wrapText="1"/>
    </xf>
    <xf numFmtId="9" fontId="4" fillId="8" borderId="2" xfId="7" applyNumberFormat="1" applyFont="1" applyFill="1" applyBorder="1" applyAlignment="1">
      <alignment horizontal="center" vertical="center" wrapText="1"/>
    </xf>
    <xf numFmtId="0" fontId="4" fillId="12"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7" fillId="0" borderId="9" xfId="5" applyFont="1" applyBorder="1" applyAlignment="1" applyProtection="1">
      <alignment horizontal="center" vertical="center" wrapText="1"/>
      <protection locked="0"/>
    </xf>
    <xf numFmtId="0" fontId="4" fillId="12"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49" fontId="7" fillId="0" borderId="15" xfId="5"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7" fillId="25" borderId="2" xfId="5" applyFont="1" applyFill="1" applyBorder="1" applyAlignment="1" applyProtection="1">
      <alignment horizontal="center" vertical="center" wrapText="1"/>
      <protection locked="0"/>
    </xf>
    <xf numFmtId="1" fontId="4" fillId="5" borderId="2" xfId="0"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1" fontId="4" fillId="5" borderId="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9" xfId="0" applyFont="1" applyFill="1" applyBorder="1" applyAlignment="1">
      <alignment horizontal="center" vertical="center" wrapText="1"/>
    </xf>
    <xf numFmtId="49" fontId="7" fillId="25" borderId="9" xfId="5" applyFont="1" applyFill="1" applyBorder="1" applyAlignment="1" applyProtection="1">
      <alignment horizontal="center" vertical="center" wrapText="1"/>
      <protection locked="0"/>
    </xf>
    <xf numFmtId="1" fontId="4" fillId="5" borderId="9" xfId="0" applyNumberFormat="1" applyFont="1" applyFill="1" applyBorder="1" applyAlignment="1" applyProtection="1">
      <alignment horizontal="center" vertical="center" wrapText="1"/>
      <protection locked="0"/>
    </xf>
    <xf numFmtId="0" fontId="7" fillId="4" borderId="15" xfId="0" applyFont="1" applyFill="1" applyBorder="1" applyAlignment="1">
      <alignment horizontal="center" vertical="center" wrapText="1"/>
    </xf>
    <xf numFmtId="0" fontId="7" fillId="12" borderId="15" xfId="0" applyFont="1" applyFill="1" applyBorder="1" applyAlignment="1">
      <alignment horizontal="center" vertical="center" wrapText="1"/>
    </xf>
    <xf numFmtId="49" fontId="7" fillId="25" borderId="15" xfId="5"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xf numFmtId="0" fontId="7" fillId="9" borderId="3"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7" fillId="0" borderId="3" xfId="5" applyFont="1" applyBorder="1" applyAlignment="1" applyProtection="1">
      <alignment horizontal="center" vertical="center" wrapText="1"/>
      <protection locked="0"/>
    </xf>
    <xf numFmtId="9" fontId="7" fillId="5" borderId="20" xfId="5"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9" fontId="7" fillId="12" borderId="10" xfId="5" applyNumberFormat="1" applyFont="1" applyFill="1" applyBorder="1" applyAlignment="1" applyProtection="1">
      <alignment horizontal="center" vertical="center" wrapText="1"/>
      <protection locked="0"/>
    </xf>
    <xf numFmtId="9" fontId="4" fillId="8" borderId="9" xfId="4"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5" borderId="27" xfId="0" applyFont="1" applyFill="1" applyBorder="1" applyAlignment="1">
      <alignment horizontal="center" vertical="center"/>
    </xf>
    <xf numFmtId="0" fontId="7" fillId="18" borderId="23"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49" fontId="7" fillId="7" borderId="23" xfId="5" applyFont="1" applyFill="1" applyBorder="1" applyAlignment="1" applyProtection="1">
      <alignment horizontal="center" vertical="center" wrapText="1"/>
      <protection locked="0"/>
    </xf>
    <xf numFmtId="37" fontId="4" fillId="13" borderId="23" xfId="4" applyFont="1" applyFill="1" applyBorder="1" applyAlignment="1">
      <alignment horizontal="center" vertical="center" wrapText="1"/>
    </xf>
    <xf numFmtId="49" fontId="7" fillId="8" borderId="23" xfId="5" applyFont="1" applyFill="1" applyBorder="1" applyAlignment="1" applyProtection="1">
      <alignment horizontal="center" vertical="center" wrapText="1"/>
      <protection locked="0"/>
    </xf>
    <xf numFmtId="0" fontId="7" fillId="5" borderId="23" xfId="0" applyFont="1" applyFill="1" applyBorder="1"/>
    <xf numFmtId="0" fontId="7" fillId="15"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9" fontId="4" fillId="8" borderId="1" xfId="8" applyFont="1" applyFill="1" applyBorder="1" applyAlignment="1">
      <alignment horizontal="center" vertical="center" wrapText="1"/>
    </xf>
    <xf numFmtId="1" fontId="4" fillId="0" borderId="9" xfId="4" applyNumberFormat="1" applyFont="1" applyFill="1" applyBorder="1" applyAlignment="1">
      <alignment horizontal="center" vertical="center" wrapText="1"/>
    </xf>
    <xf numFmtId="0" fontId="7" fillId="8" borderId="23" xfId="0" applyFont="1" applyFill="1" applyBorder="1" applyAlignment="1">
      <alignment horizontal="center" vertical="center"/>
    </xf>
    <xf numFmtId="1" fontId="7" fillId="0" borderId="23" xfId="5" applyNumberFormat="1" applyFont="1" applyFill="1" applyBorder="1" applyAlignment="1" applyProtection="1">
      <alignment horizontal="center" vertical="center" wrapText="1"/>
      <protection locked="0"/>
    </xf>
    <xf numFmtId="9" fontId="4" fillId="8" borderId="23" xfId="8" applyFont="1" applyFill="1"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9" fontId="4" fillId="5" borderId="6" xfId="8" applyFont="1" applyFill="1" applyBorder="1" applyAlignment="1" applyProtection="1">
      <alignment horizontal="center" vertical="center" wrapText="1"/>
      <protection locked="0"/>
    </xf>
    <xf numFmtId="0" fontId="7" fillId="18"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5"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7" fillId="23" borderId="3" xfId="0" applyFont="1" applyFill="1" applyBorder="1" applyAlignment="1">
      <alignment horizontal="center" vertical="center" wrapText="1"/>
    </xf>
    <xf numFmtId="9" fontId="4" fillId="8" borderId="3" xfId="7" applyNumberFormat="1" applyFont="1" applyFill="1" applyBorder="1" applyAlignment="1">
      <alignment horizontal="center" vertical="center" wrapText="1"/>
    </xf>
    <xf numFmtId="9" fontId="4" fillId="5" borderId="3" xfId="7" applyNumberFormat="1" applyFont="1" applyFill="1" applyBorder="1" applyAlignment="1">
      <alignment horizontal="center" vertical="center" wrapText="1"/>
    </xf>
    <xf numFmtId="0" fontId="4" fillId="17" borderId="9" xfId="0" applyFont="1" applyFill="1" applyBorder="1" applyAlignment="1">
      <alignment horizontal="center" vertical="center" wrapText="1"/>
    </xf>
    <xf numFmtId="9" fontId="4" fillId="0" borderId="9" xfId="7"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5" borderId="15" xfId="0" applyNumberFormat="1"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4" fillId="8" borderId="3" xfId="0" applyNumberFormat="1" applyFont="1" applyFill="1" applyBorder="1" applyAlignment="1" applyProtection="1">
      <alignment horizontal="center" vertical="center" wrapText="1"/>
      <protection locked="0"/>
    </xf>
    <xf numFmtId="9" fontId="4" fillId="5" borderId="3" xfId="8"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9" fontId="7" fillId="5" borderId="29" xfId="5" applyNumberFormat="1" applyFont="1" applyFill="1" applyBorder="1" applyAlignment="1">
      <alignment horizontal="center" vertical="center" wrapText="1"/>
    </xf>
    <xf numFmtId="49" fontId="7" fillId="9" borderId="3" xfId="5" applyFont="1" applyFill="1" applyBorder="1" applyAlignment="1" applyProtection="1">
      <alignment horizontal="center" vertical="center" wrapText="1"/>
      <protection locked="0"/>
    </xf>
    <xf numFmtId="9" fontId="4" fillId="8" borderId="3" xfId="8" applyFont="1" applyFill="1" applyBorder="1" applyAlignment="1">
      <alignment horizontal="center" vertical="center" wrapText="1"/>
    </xf>
    <xf numFmtId="1" fontId="7" fillId="5" borderId="3" xfId="5" applyNumberFormat="1" applyFont="1" applyFill="1" applyBorder="1" applyAlignment="1" applyProtection="1">
      <alignment horizontal="center" vertical="center" wrapText="1"/>
      <protection locked="0"/>
    </xf>
    <xf numFmtId="9" fontId="4" fillId="8" borderId="28" xfId="7" applyNumberFormat="1" applyFont="1" applyFill="1" applyBorder="1" applyAlignment="1">
      <alignment horizontal="center" vertical="center" wrapText="1"/>
    </xf>
    <xf numFmtId="0" fontId="4" fillId="5" borderId="28"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9" fontId="7" fillId="5" borderId="2" xfId="5" applyNumberFormat="1"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9" fontId="4" fillId="8" borderId="32" xfId="8" applyFont="1" applyFill="1" applyBorder="1" applyAlignment="1">
      <alignment horizontal="center" vertical="center" wrapText="1"/>
    </xf>
    <xf numFmtId="9" fontId="4" fillId="8" borderId="15" xfId="8" applyFont="1" applyFill="1" applyBorder="1" applyAlignment="1">
      <alignment horizontal="center" vertical="center" wrapText="1"/>
    </xf>
    <xf numFmtId="1" fontId="7" fillId="5" borderId="1" xfId="8"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4" fillId="28" borderId="1" xfId="0" applyFont="1" applyFill="1" applyBorder="1" applyAlignment="1">
      <alignment horizontal="center" vertical="center" wrapText="1"/>
    </xf>
    <xf numFmtId="0" fontId="7" fillId="10" borderId="1" xfId="0" applyFont="1" applyFill="1" applyBorder="1" applyAlignment="1">
      <alignment horizontal="center" vertical="center"/>
    </xf>
    <xf numFmtId="9" fontId="4" fillId="10" borderId="1" xfId="0" applyNumberFormat="1" applyFont="1" applyFill="1" applyBorder="1" applyAlignment="1">
      <alignment horizontal="center" vertical="center" wrapText="1"/>
    </xf>
    <xf numFmtId="0" fontId="4" fillId="0" borderId="15" xfId="0" applyFont="1" applyFill="1" applyBorder="1" applyAlignment="1" applyProtection="1">
      <alignment horizontal="center" vertical="center" wrapText="1"/>
      <protection locked="0"/>
    </xf>
    <xf numFmtId="9" fontId="4" fillId="0" borderId="15" xfId="8" applyNumberFormat="1" applyFont="1" applyFill="1" applyBorder="1" applyAlignment="1">
      <alignment horizontal="center" vertical="center" wrapText="1"/>
    </xf>
    <xf numFmtId="9" fontId="4" fillId="8" borderId="15" xfId="8" applyNumberFormat="1" applyFont="1" applyFill="1" applyBorder="1" applyAlignment="1">
      <alignment horizontal="center" vertical="center" wrapText="1"/>
    </xf>
    <xf numFmtId="9" fontId="7" fillId="5" borderId="3" xfId="8" applyFont="1" applyFill="1" applyBorder="1" applyAlignment="1" applyProtection="1">
      <alignment horizontal="center" vertical="center" wrapText="1"/>
      <protection locked="0"/>
    </xf>
    <xf numFmtId="3" fontId="7" fillId="8" borderId="1" xfId="0" applyNumberFormat="1" applyFont="1" applyFill="1" applyBorder="1" applyAlignment="1">
      <alignment horizontal="center" vertical="center"/>
    </xf>
    <xf numFmtId="37" fontId="4" fillId="8" borderId="23" xfId="4" applyFont="1" applyFill="1" applyBorder="1" applyAlignment="1">
      <alignment horizontal="center" vertical="center" wrapText="1"/>
    </xf>
    <xf numFmtId="1" fontId="4" fillId="5" borderId="23" xfId="4" applyNumberFormat="1"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7" fillId="5" borderId="15" xfId="0" applyNumberFormat="1" applyFont="1" applyFill="1" applyBorder="1" applyAlignment="1">
      <alignment horizontal="center" vertical="center" wrapText="1"/>
    </xf>
    <xf numFmtId="9" fontId="4" fillId="5" borderId="28" xfId="7" applyNumberFormat="1" applyFont="1" applyFill="1" applyBorder="1" applyAlignment="1">
      <alignment horizontal="center" vertical="center" wrapText="1"/>
    </xf>
    <xf numFmtId="0" fontId="7" fillId="25" borderId="3" xfId="0" applyFont="1" applyFill="1" applyBorder="1" applyAlignment="1">
      <alignment horizontal="center" vertical="center" wrapText="1"/>
    </xf>
    <xf numFmtId="49" fontId="7" fillId="18" borderId="3" xfId="5" applyFont="1" applyFill="1" applyBorder="1" applyAlignment="1" applyProtection="1">
      <alignment horizontal="center" vertical="center" wrapText="1"/>
      <protection locked="0"/>
    </xf>
    <xf numFmtId="37" fontId="4" fillId="2" borderId="3" xfId="4" applyFont="1" applyFill="1" applyBorder="1" applyAlignment="1">
      <alignment horizontal="center" vertical="center" wrapText="1"/>
    </xf>
    <xf numFmtId="0" fontId="7" fillId="23" borderId="2" xfId="0" applyFont="1" applyFill="1" applyBorder="1" applyAlignment="1">
      <alignment horizontal="center" vertical="center" wrapText="1"/>
    </xf>
    <xf numFmtId="37" fontId="4" fillId="18" borderId="2" xfId="4" applyFont="1" applyFill="1" applyBorder="1" applyAlignment="1">
      <alignment horizontal="center" vertical="center" wrapText="1"/>
    </xf>
    <xf numFmtId="1" fontId="4" fillId="5" borderId="2" xfId="5" applyNumberFormat="1" applyFont="1" applyFill="1" applyBorder="1" applyAlignment="1" applyProtection="1">
      <alignment horizontal="center" vertical="center" wrapText="1"/>
      <protection locked="0"/>
    </xf>
    <xf numFmtId="49" fontId="4" fillId="5" borderId="2" xfId="0" applyNumberFormat="1" applyFont="1" applyFill="1" applyBorder="1" applyAlignment="1">
      <alignment horizontal="center" vertical="center" wrapText="1"/>
    </xf>
    <xf numFmtId="37" fontId="4" fillId="9" borderId="3" xfId="4" applyFont="1" applyFill="1" applyBorder="1" applyAlignment="1">
      <alignment horizontal="center" vertical="center" wrapText="1"/>
    </xf>
    <xf numFmtId="37" fontId="4" fillId="5" borderId="3" xfId="4" applyFont="1" applyFill="1" applyBorder="1" applyAlignment="1">
      <alignment horizontal="center" vertical="center" wrapText="1"/>
    </xf>
    <xf numFmtId="1" fontId="4" fillId="5" borderId="3" xfId="4" applyNumberFormat="1" applyFont="1" applyFill="1" applyBorder="1" applyAlignment="1">
      <alignment horizontal="center" vertical="center" wrapText="1"/>
    </xf>
    <xf numFmtId="9" fontId="4" fillId="5" borderId="3" xfId="4"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49" fontId="7" fillId="14" borderId="3" xfId="5" applyFont="1" applyFill="1" applyBorder="1" applyAlignment="1" applyProtection="1">
      <alignment horizontal="center" vertical="center" wrapText="1"/>
      <protection locked="0"/>
    </xf>
    <xf numFmtId="37" fontId="4" fillId="11" borderId="3" xfId="4" applyFont="1" applyFill="1" applyBorder="1" applyAlignment="1">
      <alignment horizontal="center" vertical="center" wrapText="1"/>
    </xf>
    <xf numFmtId="37" fontId="4" fillId="8" borderId="3" xfId="4" applyFont="1" applyFill="1" applyBorder="1" applyAlignment="1">
      <alignment horizontal="center" vertical="center" wrapText="1"/>
    </xf>
    <xf numFmtId="9" fontId="4" fillId="8" borderId="3" xfId="4" applyNumberFormat="1" applyFont="1" applyFill="1" applyBorder="1" applyAlignment="1">
      <alignment horizontal="center" vertical="center" wrapText="1"/>
    </xf>
    <xf numFmtId="0" fontId="7" fillId="16" borderId="33"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7" fillId="16" borderId="28" xfId="0" applyFont="1" applyFill="1" applyBorder="1" applyAlignment="1">
      <alignment horizontal="center" vertical="center" wrapText="1"/>
    </xf>
    <xf numFmtId="49" fontId="7" fillId="7" borderId="28" xfId="5" applyFont="1" applyFill="1" applyBorder="1" applyAlignment="1" applyProtection="1">
      <alignment horizontal="center" vertical="center" wrapText="1"/>
      <protection locked="0"/>
    </xf>
    <xf numFmtId="37" fontId="4" fillId="13" borderId="28" xfId="4" applyFont="1" applyFill="1" applyBorder="1" applyAlignment="1">
      <alignment horizontal="center" vertical="center" wrapText="1"/>
    </xf>
    <xf numFmtId="0" fontId="7" fillId="8" borderId="28" xfId="0" applyFont="1" applyFill="1" applyBorder="1" applyAlignment="1">
      <alignment horizontal="center" vertical="center"/>
    </xf>
    <xf numFmtId="49" fontId="7" fillId="5" borderId="28" xfId="5" applyFont="1" applyFill="1" applyBorder="1" applyAlignment="1" applyProtection="1">
      <alignment horizontal="center" vertical="center" wrapText="1"/>
      <protection locked="0"/>
    </xf>
    <xf numFmtId="49" fontId="7" fillId="8" borderId="28" xfId="5" applyFont="1" applyFill="1" applyBorder="1" applyAlignment="1" applyProtection="1">
      <alignment horizontal="center" vertical="center" wrapText="1"/>
      <protection locked="0"/>
    </xf>
    <xf numFmtId="44" fontId="7" fillId="5" borderId="9" xfId="9" applyFont="1" applyFill="1" applyBorder="1" applyAlignment="1">
      <alignment vertical="center"/>
    </xf>
    <xf numFmtId="44" fontId="7" fillId="5" borderId="28" xfId="9" applyFont="1" applyFill="1" applyBorder="1" applyAlignment="1">
      <alignment horizontal="center" vertical="center"/>
    </xf>
    <xf numFmtId="44" fontId="4" fillId="5" borderId="23" xfId="9" applyFont="1" applyFill="1" applyBorder="1" applyAlignment="1">
      <alignment horizontal="center" vertical="center" wrapText="1"/>
    </xf>
    <xf numFmtId="44" fontId="4" fillId="5" borderId="9" xfId="9" applyFont="1" applyFill="1" applyBorder="1" applyAlignment="1" applyProtection="1">
      <alignment horizontal="center" vertical="center" wrapText="1"/>
      <protection locked="0"/>
    </xf>
    <xf numFmtId="49" fontId="7" fillId="5" borderId="34" xfId="5" applyFont="1" applyFill="1" applyBorder="1" applyAlignment="1" applyProtection="1">
      <alignment horizontal="center" vertical="center" wrapText="1"/>
      <protection locked="0"/>
    </xf>
    <xf numFmtId="49" fontId="7" fillId="5" borderId="35" xfId="5" applyFont="1" applyFill="1" applyBorder="1" applyAlignment="1" applyProtection="1">
      <alignment horizontal="center" vertical="center" wrapText="1"/>
      <protection locked="0"/>
    </xf>
    <xf numFmtId="49" fontId="7" fillId="5" borderId="36" xfId="5" applyFont="1" applyFill="1" applyBorder="1" applyAlignment="1" applyProtection="1">
      <alignment horizontal="center" vertical="center" wrapText="1"/>
      <protection locked="0"/>
    </xf>
    <xf numFmtId="0" fontId="7" fillId="5" borderId="34" xfId="0" applyFont="1" applyFill="1" applyBorder="1" applyAlignment="1">
      <alignment horizontal="center" vertical="center"/>
    </xf>
    <xf numFmtId="0" fontId="7" fillId="5" borderId="35" xfId="0" applyFont="1" applyFill="1" applyBorder="1" applyAlignment="1">
      <alignment vertical="center"/>
    </xf>
    <xf numFmtId="0" fontId="7" fillId="5" borderId="37" xfId="0" applyFont="1" applyFill="1" applyBorder="1" applyAlignment="1">
      <alignment horizontal="center" vertical="center"/>
    </xf>
    <xf numFmtId="0" fontId="7" fillId="5" borderId="35" xfId="0" applyFont="1" applyFill="1" applyBorder="1" applyAlignment="1">
      <alignment horizontal="center" vertical="center"/>
    </xf>
    <xf numFmtId="49" fontId="4" fillId="5" borderId="35" xfId="0" applyNumberFormat="1" applyFont="1" applyFill="1" applyBorder="1" applyAlignment="1">
      <alignment horizontal="center" vertical="center" wrapText="1"/>
    </xf>
    <xf numFmtId="0" fontId="7" fillId="5" borderId="36" xfId="0" applyFont="1" applyFill="1" applyBorder="1" applyAlignment="1">
      <alignment horizontal="center" vertical="center"/>
    </xf>
    <xf numFmtId="0" fontId="7" fillId="5" borderId="38" xfId="0" applyFont="1" applyFill="1" applyBorder="1" applyAlignment="1">
      <alignment horizontal="center" vertical="center"/>
    </xf>
    <xf numFmtId="37" fontId="4" fillId="5" borderId="34" xfId="4" applyFont="1" applyFill="1" applyBorder="1" applyAlignment="1">
      <alignment horizontal="center" vertical="center" wrapText="1"/>
    </xf>
    <xf numFmtId="37" fontId="4" fillId="5" borderId="35" xfId="4" applyFont="1" applyFill="1" applyBorder="1" applyAlignment="1">
      <alignment horizontal="center" vertical="center" wrapText="1"/>
    </xf>
    <xf numFmtId="37" fontId="4" fillId="5" borderId="37" xfId="4" applyFont="1" applyFill="1" applyBorder="1" applyAlignment="1">
      <alignment horizontal="center" vertical="center" wrapText="1"/>
    </xf>
    <xf numFmtId="37" fontId="4" fillId="5" borderId="36" xfId="4" applyFont="1" applyFill="1" applyBorder="1" applyAlignment="1">
      <alignment horizontal="center" vertical="center" wrapText="1"/>
    </xf>
    <xf numFmtId="49" fontId="7" fillId="5" borderId="38" xfId="5" applyFont="1" applyFill="1" applyBorder="1" applyAlignment="1" applyProtection="1">
      <alignment horizontal="center" vertical="center" wrapText="1"/>
      <protection locked="0"/>
    </xf>
    <xf numFmtId="37" fontId="4" fillId="5" borderId="39" xfId="4"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8" xfId="0" applyFont="1" applyFill="1" applyBorder="1" applyAlignment="1" applyProtection="1">
      <alignment horizontal="center" vertical="center" wrapText="1"/>
      <protection locked="0"/>
    </xf>
    <xf numFmtId="0" fontId="4" fillId="5" borderId="35" xfId="0" applyFont="1" applyFill="1" applyBorder="1" applyAlignment="1" applyProtection="1">
      <alignment horizontal="center" vertical="center" wrapText="1"/>
      <protection locked="0"/>
    </xf>
    <xf numFmtId="0" fontId="4" fillId="5" borderId="36" xfId="0" applyFont="1" applyFill="1" applyBorder="1" applyAlignment="1">
      <alignment horizontal="center" vertical="center" wrapText="1"/>
    </xf>
    <xf numFmtId="0" fontId="4" fillId="5" borderId="36" xfId="0" applyFont="1" applyFill="1" applyBorder="1" applyAlignment="1" applyProtection="1">
      <alignment horizontal="center" vertical="center" wrapText="1"/>
      <protection locked="0"/>
    </xf>
    <xf numFmtId="0" fontId="4" fillId="5" borderId="34" xfId="0" applyFont="1" applyFill="1" applyBorder="1" applyAlignment="1" applyProtection="1">
      <alignment horizontal="center" vertical="center" wrapText="1"/>
      <protection locked="0"/>
    </xf>
    <xf numFmtId="0" fontId="17" fillId="5" borderId="1" xfId="0" applyFont="1" applyFill="1" applyBorder="1"/>
    <xf numFmtId="0" fontId="4" fillId="5" borderId="38" xfId="0" applyFont="1" applyFill="1" applyBorder="1" applyAlignment="1">
      <alignment horizontal="center" vertical="center" wrapText="1"/>
    </xf>
    <xf numFmtId="0" fontId="7" fillId="5" borderId="1" xfId="0" applyFont="1" applyFill="1" applyBorder="1" applyAlignment="1">
      <alignment horizontal="justify" vertical="top"/>
    </xf>
    <xf numFmtId="0" fontId="17" fillId="5" borderId="1" xfId="0" applyFont="1" applyFill="1" applyBorder="1" applyAlignment="1">
      <alignment horizontal="justify" vertical="top"/>
    </xf>
    <xf numFmtId="0" fontId="17" fillId="5" borderId="2" xfId="0" applyFont="1" applyFill="1" applyBorder="1"/>
    <xf numFmtId="0" fontId="12" fillId="5" borderId="1" xfId="0" applyFont="1" applyFill="1" applyBorder="1" applyAlignment="1">
      <alignment horizontal="center" vertical="center"/>
    </xf>
    <xf numFmtId="0" fontId="7" fillId="5" borderId="1" xfId="0" applyFont="1" applyFill="1" applyBorder="1" applyAlignment="1">
      <alignment wrapText="1"/>
    </xf>
    <xf numFmtId="0" fontId="7" fillId="5" borderId="1" xfId="0" applyFont="1" applyFill="1" applyBorder="1" applyAlignment="1">
      <alignment horizontal="justify" vertical="top" wrapText="1"/>
    </xf>
    <xf numFmtId="0" fontId="4" fillId="5" borderId="1" xfId="0" applyFont="1" applyFill="1" applyBorder="1" applyAlignment="1" applyProtection="1">
      <alignment horizontal="justify" vertical="top" wrapText="1"/>
      <protection locked="0"/>
    </xf>
    <xf numFmtId="0" fontId="7" fillId="5" borderId="1" xfId="0" applyFont="1" applyFill="1" applyBorder="1" applyAlignment="1">
      <alignment vertical="top" wrapText="1"/>
    </xf>
    <xf numFmtId="0" fontId="4" fillId="5" borderId="1" xfId="0" applyFont="1" applyFill="1" applyBorder="1" applyAlignment="1" applyProtection="1">
      <alignment horizontal="justify" vertical="center" wrapText="1"/>
      <protection locked="0"/>
    </xf>
    <xf numFmtId="9" fontId="12" fillId="5" borderId="1" xfId="8" applyFont="1" applyFill="1" applyBorder="1" applyAlignment="1">
      <alignment horizontal="center" vertical="center"/>
    </xf>
    <xf numFmtId="41" fontId="16" fillId="29" borderId="6" xfId="1" applyFont="1" applyFill="1" applyBorder="1" applyAlignment="1">
      <alignment horizontal="center" vertical="center" wrapText="1"/>
    </xf>
    <xf numFmtId="41" fontId="16" fillId="29" borderId="2" xfId="1" applyFont="1" applyFill="1" applyBorder="1" applyAlignment="1">
      <alignment horizontal="center" vertical="center" wrapText="1"/>
    </xf>
    <xf numFmtId="41" fontId="11" fillId="29" borderId="2" xfId="1" applyFont="1" applyFill="1" applyBorder="1" applyAlignment="1">
      <alignment horizontal="center" vertical="center" wrapText="1"/>
    </xf>
    <xf numFmtId="41" fontId="18" fillId="30" borderId="2" xfId="1" applyFont="1" applyFill="1" applyBorder="1" applyAlignment="1">
      <alignment horizontal="center" vertical="center" wrapText="1"/>
    </xf>
    <xf numFmtId="1" fontId="18" fillId="30" borderId="2" xfId="1" applyNumberFormat="1" applyFont="1" applyFill="1" applyBorder="1" applyAlignment="1">
      <alignment horizontal="center" vertical="center" wrapText="1"/>
    </xf>
    <xf numFmtId="1" fontId="7" fillId="5" borderId="38" xfId="5" applyNumberFormat="1" applyFont="1" applyFill="1" applyBorder="1" applyAlignment="1" applyProtection="1">
      <alignment horizontal="center" vertical="center" wrapText="1"/>
      <protection locked="0"/>
    </xf>
    <xf numFmtId="1" fontId="7" fillId="5" borderId="35" xfId="5" applyNumberFormat="1" applyFont="1" applyFill="1" applyBorder="1" applyAlignment="1" applyProtection="1">
      <alignment horizontal="center" vertical="center" wrapText="1"/>
      <protection locked="0"/>
    </xf>
    <xf numFmtId="1" fontId="7" fillId="5" borderId="37" xfId="5" applyNumberFormat="1" applyFont="1" applyFill="1" applyBorder="1" applyAlignment="1" applyProtection="1">
      <alignment horizontal="center" vertical="center" wrapText="1"/>
      <protection locked="0"/>
    </xf>
    <xf numFmtId="1" fontId="7" fillId="5" borderId="38" xfId="0" applyNumberFormat="1" applyFont="1" applyFill="1" applyBorder="1" applyAlignment="1">
      <alignment horizontal="center" vertical="center"/>
    </xf>
    <xf numFmtId="1" fontId="7" fillId="5" borderId="35" xfId="0" applyNumberFormat="1" applyFont="1" applyFill="1" applyBorder="1" applyAlignment="1">
      <alignment vertical="center"/>
    </xf>
    <xf numFmtId="1" fontId="7" fillId="5" borderId="37" xfId="0" applyNumberFormat="1" applyFont="1" applyFill="1" applyBorder="1" applyAlignment="1">
      <alignment horizontal="center" vertical="center"/>
    </xf>
    <xf numFmtId="1" fontId="7" fillId="5" borderId="35" xfId="0" applyNumberFormat="1" applyFont="1" applyFill="1" applyBorder="1" applyAlignment="1">
      <alignment horizontal="center" vertical="center"/>
    </xf>
    <xf numFmtId="1" fontId="4" fillId="5" borderId="35" xfId="0" applyNumberFormat="1" applyFont="1" applyFill="1" applyBorder="1" applyAlignment="1">
      <alignment horizontal="center" vertical="center" wrapText="1"/>
    </xf>
    <xf numFmtId="1" fontId="4" fillId="5" borderId="38" xfId="4" applyNumberFormat="1" applyFont="1" applyFill="1" applyBorder="1" applyAlignment="1">
      <alignment horizontal="center" vertical="center" wrapText="1"/>
    </xf>
    <xf numFmtId="1" fontId="4" fillId="5" borderId="35" xfId="4" applyNumberFormat="1" applyFont="1" applyFill="1" applyBorder="1" applyAlignment="1">
      <alignment horizontal="center" vertical="center" wrapText="1"/>
    </xf>
    <xf numFmtId="1" fontId="4" fillId="5" borderId="37" xfId="4" applyNumberFormat="1" applyFont="1" applyFill="1" applyBorder="1" applyAlignment="1">
      <alignment horizontal="center" vertical="center" wrapText="1"/>
    </xf>
    <xf numFmtId="1" fontId="4" fillId="5" borderId="38" xfId="0" applyNumberFormat="1" applyFont="1" applyFill="1" applyBorder="1" applyAlignment="1">
      <alignment horizontal="center" vertical="center" wrapText="1"/>
    </xf>
    <xf numFmtId="1" fontId="4" fillId="5" borderId="38" xfId="0" applyNumberFormat="1" applyFont="1" applyFill="1" applyBorder="1" applyAlignment="1" applyProtection="1">
      <alignment horizontal="center" vertical="center" wrapText="1"/>
      <protection locked="0"/>
    </xf>
    <xf numFmtId="1" fontId="4" fillId="5" borderId="35" xfId="0" applyNumberFormat="1" applyFont="1" applyFill="1" applyBorder="1" applyAlignment="1" applyProtection="1">
      <alignment horizontal="center" vertical="center" wrapText="1"/>
      <protection locked="0"/>
    </xf>
    <xf numFmtId="1" fontId="4" fillId="5" borderId="37" xfId="0" applyNumberFormat="1" applyFont="1" applyFill="1" applyBorder="1" applyAlignment="1" applyProtection="1">
      <alignment horizontal="center" vertical="center" wrapText="1"/>
      <protection locked="0"/>
    </xf>
    <xf numFmtId="0" fontId="7" fillId="5" borderId="38" xfId="5" applyNumberFormat="1" applyFont="1" applyFill="1" applyBorder="1" applyAlignment="1" applyProtection="1">
      <alignment horizontal="center" vertical="center" wrapText="1"/>
      <protection locked="0"/>
    </xf>
    <xf numFmtId="0" fontId="19" fillId="5" borderId="1" xfId="10" applyFill="1" applyBorder="1" applyAlignment="1">
      <alignment wrapText="1"/>
    </xf>
    <xf numFmtId="3" fontId="7" fillId="0" borderId="28" xfId="5" applyNumberFormat="1" applyFont="1" applyFill="1" applyBorder="1" applyAlignment="1" applyProtection="1">
      <alignment horizontal="center" vertical="center" wrapText="1"/>
      <protection locked="0"/>
    </xf>
    <xf numFmtId="3" fontId="7" fillId="5" borderId="1" xfId="5" applyNumberFormat="1" applyFont="1" applyFill="1" applyBorder="1" applyAlignment="1" applyProtection="1">
      <alignment horizontal="center" vertical="center" wrapText="1"/>
      <protection locked="0"/>
    </xf>
    <xf numFmtId="0" fontId="7" fillId="5" borderId="3" xfId="0" applyFont="1" applyFill="1" applyBorder="1" applyAlignment="1">
      <alignment horizontal="justify" vertical="top"/>
    </xf>
    <xf numFmtId="0" fontId="7" fillId="5" borderId="1" xfId="0" applyFont="1" applyFill="1" applyBorder="1" applyAlignment="1">
      <alignment horizontal="left" vertical="center"/>
    </xf>
    <xf numFmtId="0" fontId="7" fillId="5" borderId="35" xfId="0" applyFont="1" applyFill="1" applyBorder="1" applyAlignment="1">
      <alignment horizontal="justify" vertical="top"/>
    </xf>
    <xf numFmtId="0" fontId="7" fillId="5" borderId="38" xfId="0" applyFont="1" applyFill="1" applyBorder="1" applyAlignment="1">
      <alignment horizontal="justify" vertical="top"/>
    </xf>
    <xf numFmtId="0" fontId="12" fillId="5" borderId="2" xfId="0" applyFont="1" applyFill="1" applyBorder="1" applyAlignment="1">
      <alignment horizontal="center" vertical="center"/>
    </xf>
    <xf numFmtId="9" fontId="12" fillId="5" borderId="1" xfId="0" applyNumberFormat="1" applyFont="1" applyFill="1" applyBorder="1" applyAlignment="1">
      <alignment horizontal="center" vertical="center"/>
    </xf>
    <xf numFmtId="9" fontId="4" fillId="5" borderId="2" xfId="8" applyFont="1" applyFill="1" applyBorder="1" applyAlignment="1" applyProtection="1">
      <alignment horizontal="center" vertical="center" wrapText="1"/>
      <protection locked="0"/>
    </xf>
    <xf numFmtId="0" fontId="19" fillId="5" borderId="1" xfId="10" applyFill="1" applyBorder="1" applyAlignment="1" applyProtection="1">
      <alignment horizontal="center" vertical="center" wrapText="1"/>
      <protection locked="0"/>
    </xf>
    <xf numFmtId="0" fontId="7" fillId="5" borderId="1" xfId="0" applyFont="1" applyFill="1" applyBorder="1" applyAlignment="1">
      <alignment horizontal="justify" vertical="center"/>
    </xf>
    <xf numFmtId="10" fontId="12" fillId="5" borderId="1" xfId="0" applyNumberFormat="1" applyFont="1" applyFill="1" applyBorder="1" applyAlignment="1">
      <alignment horizontal="center" vertical="center"/>
    </xf>
    <xf numFmtId="0" fontId="7" fillId="5" borderId="1" xfId="0" applyFont="1" applyFill="1" applyBorder="1" applyAlignment="1">
      <alignment vertical="top"/>
    </xf>
    <xf numFmtId="0" fontId="19" fillId="5" borderId="1" xfId="10" applyFill="1" applyBorder="1" applyAlignment="1">
      <alignment vertical="center" wrapText="1"/>
    </xf>
    <xf numFmtId="0" fontId="17" fillId="5" borderId="1" xfId="0" applyFont="1" applyFill="1" applyBorder="1" applyAlignment="1">
      <alignment vertical="center" wrapText="1"/>
    </xf>
    <xf numFmtId="0" fontId="7" fillId="5" borderId="1" xfId="0" applyFont="1" applyFill="1" applyBorder="1" applyAlignment="1">
      <alignment horizontal="left" vertical="center" wrapText="1"/>
    </xf>
    <xf numFmtId="10" fontId="11" fillId="31" borderId="6" xfId="1" applyNumberFormat="1" applyFont="1" applyFill="1" applyBorder="1" applyAlignment="1">
      <alignment horizontal="center" vertical="center" wrapText="1"/>
    </xf>
    <xf numFmtId="9" fontId="4" fillId="14" borderId="38" xfId="0" applyNumberFormat="1" applyFont="1" applyFill="1" applyBorder="1" applyAlignment="1" applyProtection="1">
      <alignment horizontal="center" vertical="center" wrapText="1"/>
    </xf>
    <xf numFmtId="9" fontId="4" fillId="14" borderId="35" xfId="0" applyNumberFormat="1" applyFont="1" applyFill="1" applyBorder="1" applyAlignment="1" applyProtection="1">
      <alignment horizontal="center" vertical="center" wrapText="1"/>
    </xf>
    <xf numFmtId="9" fontId="4" fillId="14" borderId="37" xfId="0" applyNumberFormat="1" applyFont="1" applyFill="1" applyBorder="1" applyAlignment="1" applyProtection="1">
      <alignment horizontal="center" vertical="center" wrapText="1"/>
    </xf>
    <xf numFmtId="10" fontId="7" fillId="14" borderId="0" xfId="0" applyNumberFormat="1" applyFont="1" applyFill="1" applyAlignment="1">
      <alignment horizontal="center"/>
    </xf>
    <xf numFmtId="9" fontId="7" fillId="14" borderId="1" xfId="5" applyNumberFormat="1" applyFont="1" applyFill="1" applyBorder="1" applyAlignment="1" applyProtection="1">
      <alignment horizontal="center" vertical="center" wrapText="1"/>
    </xf>
    <xf numFmtId="9" fontId="7" fillId="14" borderId="38" xfId="5" applyNumberFormat="1" applyFont="1" applyFill="1" applyBorder="1" applyAlignment="1" applyProtection="1">
      <alignment horizontal="center" vertical="center" wrapText="1"/>
    </xf>
    <xf numFmtId="9" fontId="7" fillId="14" borderId="35" xfId="5" applyNumberFormat="1" applyFont="1" applyFill="1" applyBorder="1" applyAlignment="1" applyProtection="1">
      <alignment horizontal="center" vertical="center" wrapText="1"/>
    </xf>
    <xf numFmtId="9" fontId="7" fillId="14" borderId="38" xfId="0" applyNumberFormat="1" applyFont="1" applyFill="1" applyBorder="1" applyAlignment="1" applyProtection="1">
      <alignment horizontal="center" vertical="center"/>
    </xf>
    <xf numFmtId="9" fontId="7" fillId="14" borderId="35" xfId="0" applyNumberFormat="1" applyFont="1" applyFill="1" applyBorder="1" applyAlignment="1" applyProtection="1">
      <alignment horizontal="center" vertical="center"/>
    </xf>
    <xf numFmtId="9" fontId="7" fillId="14" borderId="37" xfId="0" applyNumberFormat="1" applyFont="1" applyFill="1" applyBorder="1" applyAlignment="1" applyProtection="1">
      <alignment horizontal="center" vertical="center"/>
    </xf>
    <xf numFmtId="9" fontId="7" fillId="14" borderId="1" xfId="0" applyNumberFormat="1" applyFont="1" applyFill="1" applyBorder="1" applyAlignment="1" applyProtection="1">
      <alignment horizontal="center" vertical="center"/>
    </xf>
    <xf numFmtId="9" fontId="7" fillId="14" borderId="2" xfId="0" applyNumberFormat="1" applyFont="1" applyFill="1" applyBorder="1" applyAlignment="1" applyProtection="1">
      <alignment horizontal="center" vertical="center"/>
    </xf>
    <xf numFmtId="9" fontId="4" fillId="14" borderId="38" xfId="4" applyNumberFormat="1" applyFont="1" applyFill="1" applyBorder="1" applyAlignment="1" applyProtection="1">
      <alignment horizontal="center" vertical="center" wrapText="1"/>
    </xf>
    <xf numFmtId="9" fontId="4" fillId="14" borderId="35" xfId="4" applyNumberFormat="1" applyFont="1" applyFill="1" applyBorder="1" applyAlignment="1" applyProtection="1">
      <alignment horizontal="center" vertical="center" wrapText="1"/>
    </xf>
    <xf numFmtId="9" fontId="4" fillId="14" borderId="37" xfId="4" applyNumberFormat="1" applyFont="1" applyFill="1" applyBorder="1" applyAlignment="1" applyProtection="1">
      <alignment horizontal="center" vertical="center" wrapText="1"/>
    </xf>
    <xf numFmtId="9" fontId="4" fillId="14" borderId="1" xfId="4" applyNumberFormat="1" applyFont="1" applyFill="1" applyBorder="1" applyAlignment="1" applyProtection="1">
      <alignment horizontal="center" vertical="center" wrapText="1"/>
    </xf>
    <xf numFmtId="9" fontId="7" fillId="14" borderId="1" xfId="0" applyNumberFormat="1" applyFont="1" applyFill="1" applyBorder="1" applyAlignment="1" applyProtection="1">
      <alignment horizontal="center" vertical="center" wrapText="1"/>
    </xf>
    <xf numFmtId="9" fontId="4" fillId="14" borderId="2" xfId="0" applyNumberFormat="1" applyFont="1" applyFill="1" applyBorder="1" applyAlignment="1" applyProtection="1">
      <alignment horizontal="center" vertical="center" wrapText="1"/>
    </xf>
    <xf numFmtId="9" fontId="4" fillId="14" borderId="1" xfId="0" applyNumberFormat="1" applyFont="1" applyFill="1" applyBorder="1" applyAlignment="1" applyProtection="1">
      <alignment horizontal="center" vertical="center" wrapText="1"/>
    </xf>
    <xf numFmtId="3" fontId="11" fillId="32" borderId="6" xfId="1" applyNumberFormat="1" applyFont="1" applyFill="1" applyBorder="1" applyAlignment="1">
      <alignment horizontal="center" vertical="center" wrapText="1"/>
    </xf>
    <xf numFmtId="1" fontId="12" fillId="12" borderId="38" xfId="5" applyNumberFormat="1" applyFont="1" applyFill="1" applyBorder="1" applyAlignment="1" applyProtection="1">
      <alignment horizontal="center" vertical="center" wrapText="1"/>
    </xf>
    <xf numFmtId="1" fontId="12" fillId="12" borderId="35" xfId="5" applyNumberFormat="1" applyFont="1" applyFill="1" applyBorder="1" applyAlignment="1" applyProtection="1">
      <alignment horizontal="center" vertical="center" wrapText="1"/>
    </xf>
    <xf numFmtId="1" fontId="12" fillId="12" borderId="4" xfId="5" applyNumberFormat="1" applyFont="1" applyFill="1" applyBorder="1" applyAlignment="1" applyProtection="1">
      <alignment horizontal="center" vertical="center" wrapText="1"/>
    </xf>
    <xf numFmtId="1" fontId="12" fillId="12" borderId="1" xfId="5" applyNumberFormat="1" applyFont="1" applyFill="1" applyBorder="1" applyAlignment="1" applyProtection="1">
      <alignment horizontal="center" vertical="center" wrapText="1"/>
    </xf>
    <xf numFmtId="3" fontId="7" fillId="12" borderId="0" xfId="0" applyNumberFormat="1" applyFont="1" applyFill="1"/>
    <xf numFmtId="41" fontId="11" fillId="29" borderId="3" xfId="1" applyNumberFormat="1" applyFont="1" applyFill="1" applyBorder="1" applyAlignment="1">
      <alignment horizontal="center" vertical="center" wrapText="1"/>
    </xf>
    <xf numFmtId="0" fontId="7" fillId="0" borderId="1" xfId="0" applyFont="1" applyBorder="1"/>
    <xf numFmtId="0" fontId="7" fillId="0" borderId="1" xfId="0" applyFont="1" applyBorder="1" applyAlignment="1">
      <alignment horizontal="justify" vertical="top"/>
    </xf>
    <xf numFmtId="0" fontId="7" fillId="0" borderId="1" xfId="0" applyFont="1" applyBorder="1" applyAlignment="1">
      <alignment horizontal="center" vertical="center"/>
    </xf>
    <xf numFmtId="9" fontId="7" fillId="0" borderId="1" xfId="8" applyFont="1" applyBorder="1" applyAlignment="1">
      <alignment horizontal="center" vertical="center"/>
    </xf>
    <xf numFmtId="9" fontId="12" fillId="12" borderId="38" xfId="5" applyNumberFormat="1" applyFont="1" applyFill="1" applyBorder="1" applyAlignment="1" applyProtection="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top" wrapText="1"/>
    </xf>
    <xf numFmtId="3" fontId="12" fillId="12" borderId="38" xfId="5" applyNumberFormat="1" applyFont="1" applyFill="1" applyBorder="1" applyAlignment="1" applyProtection="1">
      <alignment horizontal="center" vertical="center" wrapText="1"/>
    </xf>
    <xf numFmtId="9" fontId="7" fillId="0" borderId="1" xfId="0" applyNumberFormat="1" applyFont="1" applyBorder="1" applyAlignment="1">
      <alignment horizontal="center" vertical="center"/>
    </xf>
    <xf numFmtId="9" fontId="12" fillId="12" borderId="38" xfId="8" applyFont="1" applyFill="1" applyBorder="1" applyAlignment="1" applyProtection="1">
      <alignment horizontal="center" vertical="center" wrapText="1"/>
    </xf>
    <xf numFmtId="1" fontId="7" fillId="0" borderId="1" xfId="0" applyNumberFormat="1" applyFont="1" applyBorder="1" applyAlignment="1">
      <alignment horizontal="center" vertical="center"/>
    </xf>
    <xf numFmtId="0" fontId="19" fillId="0" borderId="1" xfId="10" applyBorder="1" applyAlignment="1">
      <alignment vertical="center" wrapText="1"/>
    </xf>
    <xf numFmtId="0" fontId="7" fillId="0" borderId="1" xfId="0" applyFont="1" applyBorder="1" applyAlignment="1">
      <alignment horizontal="justify" vertical="top" wrapText="1"/>
    </xf>
    <xf numFmtId="0" fontId="7" fillId="0" borderId="1" xfId="0" applyFont="1" applyBorder="1" applyAlignment="1">
      <alignment horizontal="justify" vertical="center" wrapText="1"/>
    </xf>
    <xf numFmtId="0" fontId="4" fillId="0" borderId="1" xfId="0" applyFont="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4" fillId="0" borderId="3" xfId="0" applyFont="1" applyBorder="1" applyAlignment="1">
      <alignment horizontal="center" vertical="center" wrapText="1"/>
    </xf>
    <xf numFmtId="49" fontId="7" fillId="0" borderId="3" xfId="0" applyNumberFormat="1" applyFont="1" applyBorder="1" applyAlignment="1" applyProtection="1">
      <alignment horizontal="center" vertical="center" wrapText="1"/>
      <protection locked="0"/>
    </xf>
    <xf numFmtId="0" fontId="7" fillId="0" borderId="3" xfId="0" applyFont="1" applyBorder="1"/>
    <xf numFmtId="1" fontId="7" fillId="0" borderId="3" xfId="0" applyNumberFormat="1" applyFont="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xf>
    <xf numFmtId="9" fontId="4" fillId="14" borderId="37" xfId="0" applyNumberFormat="1" applyFont="1" applyFill="1" applyBorder="1" applyAlignment="1" applyProtection="1">
      <alignment horizontal="center" vertical="center" wrapText="1"/>
      <protection locked="0"/>
    </xf>
    <xf numFmtId="1" fontId="12" fillId="5" borderId="37" xfId="0" applyNumberFormat="1" applyFont="1" applyFill="1" applyBorder="1" applyAlignment="1" applyProtection="1">
      <alignment horizontal="center" vertical="center" wrapText="1"/>
      <protection locked="0"/>
    </xf>
    <xf numFmtId="0" fontId="4" fillId="5" borderId="40" xfId="0" applyFont="1" applyFill="1" applyBorder="1" applyAlignment="1" applyProtection="1">
      <alignment horizontal="center" vertical="center" wrapText="1"/>
      <protection locked="0"/>
    </xf>
    <xf numFmtId="0" fontId="12" fillId="5" borderId="3" xfId="0" applyFont="1" applyFill="1" applyBorder="1" applyAlignment="1">
      <alignment horizontal="center" vertical="center"/>
    </xf>
    <xf numFmtId="0" fontId="19" fillId="0" borderId="1" xfId="10" applyBorder="1" applyAlignment="1">
      <alignment horizontal="justify" vertical="top"/>
    </xf>
    <xf numFmtId="0" fontId="4" fillId="5" borderId="35" xfId="0" applyFont="1" applyFill="1" applyBorder="1" applyAlignment="1">
      <alignment horizontal="justify" vertical="top" wrapText="1"/>
    </xf>
    <xf numFmtId="0" fontId="15" fillId="0" borderId="1" xfId="0" applyFont="1" applyBorder="1" applyAlignment="1">
      <alignment horizontal="justify" vertical="top" wrapText="1"/>
    </xf>
    <xf numFmtId="49" fontId="7" fillId="5" borderId="38" xfId="5" applyFont="1" applyFill="1" applyBorder="1" applyAlignment="1" applyProtection="1">
      <alignment horizontal="justify" vertical="top" wrapText="1"/>
      <protection locked="0"/>
    </xf>
    <xf numFmtId="49" fontId="7" fillId="5" borderId="35" xfId="5" applyFont="1" applyFill="1" applyBorder="1" applyAlignment="1" applyProtection="1">
      <alignment horizontal="justify" vertical="top" wrapText="1"/>
      <protection locked="0"/>
    </xf>
    <xf numFmtId="49" fontId="7" fillId="5" borderId="37" xfId="5" applyFont="1" applyFill="1" applyBorder="1" applyAlignment="1" applyProtection="1">
      <alignment horizontal="justify" vertical="top" wrapText="1"/>
      <protection locked="0"/>
    </xf>
    <xf numFmtId="49" fontId="4" fillId="5" borderId="35" xfId="0" applyNumberFormat="1" applyFont="1" applyFill="1" applyBorder="1" applyAlignment="1">
      <alignment horizontal="justify" vertical="top" wrapText="1"/>
    </xf>
    <xf numFmtId="0" fontId="7" fillId="5" borderId="35" xfId="0" applyFont="1" applyFill="1" applyBorder="1" applyAlignment="1">
      <alignment horizontal="justify" vertical="top" wrapText="1"/>
    </xf>
    <xf numFmtId="0" fontId="7" fillId="5" borderId="37" xfId="0" applyFont="1" applyFill="1" applyBorder="1" applyAlignment="1">
      <alignment horizontal="justify" vertical="top"/>
    </xf>
    <xf numFmtId="37" fontId="4" fillId="5" borderId="38" xfId="4" applyFont="1" applyFill="1" applyBorder="1" applyAlignment="1">
      <alignment horizontal="justify" vertical="top" wrapText="1"/>
    </xf>
    <xf numFmtId="37" fontId="4" fillId="5" borderId="35" xfId="4" applyFont="1" applyFill="1" applyBorder="1" applyAlignment="1">
      <alignment horizontal="justify" vertical="top" wrapText="1"/>
    </xf>
    <xf numFmtId="37" fontId="4" fillId="5" borderId="37" xfId="4" applyFont="1" applyFill="1" applyBorder="1" applyAlignment="1">
      <alignment horizontal="justify" vertical="top" wrapText="1"/>
    </xf>
    <xf numFmtId="37" fontId="4" fillId="5" borderId="1" xfId="4" applyFont="1" applyFill="1" applyBorder="1" applyAlignment="1">
      <alignment horizontal="justify" vertical="top" wrapText="1"/>
    </xf>
    <xf numFmtId="0" fontId="4" fillId="5" borderId="38" xfId="0" applyFont="1" applyFill="1" applyBorder="1" applyAlignment="1" applyProtection="1">
      <alignment horizontal="justify" vertical="top" wrapText="1"/>
      <protection locked="0"/>
    </xf>
    <xf numFmtId="0" fontId="4" fillId="5" borderId="38" xfId="0" applyFont="1" applyFill="1" applyBorder="1" applyAlignment="1">
      <alignment horizontal="justify" vertical="top" wrapText="1"/>
    </xf>
    <xf numFmtId="0" fontId="4" fillId="5" borderId="35" xfId="0" applyFont="1" applyFill="1" applyBorder="1" applyAlignment="1" applyProtection="1">
      <alignment horizontal="justify" vertical="top" wrapText="1"/>
      <protection locked="0"/>
    </xf>
    <xf numFmtId="0" fontId="4" fillId="5" borderId="37" xfId="0" applyFont="1" applyFill="1" applyBorder="1" applyAlignment="1" applyProtection="1">
      <alignment horizontal="justify" vertical="top" wrapText="1"/>
      <protection locked="0"/>
    </xf>
    <xf numFmtId="0" fontId="4" fillId="5" borderId="1" xfId="0" applyFont="1" applyFill="1" applyBorder="1" applyAlignment="1">
      <alignment horizontal="justify" vertical="top" wrapText="1"/>
    </xf>
    <xf numFmtId="0" fontId="17" fillId="5" borderId="1" xfId="0" applyFont="1" applyFill="1" applyBorder="1" applyAlignment="1">
      <alignment horizontal="justify" vertical="top" wrapText="1"/>
    </xf>
    <xf numFmtId="0" fontId="7" fillId="5" borderId="1" xfId="0" applyFont="1" applyFill="1" applyBorder="1" applyAlignment="1">
      <alignment horizontal="justify" vertical="center" wrapText="1"/>
    </xf>
    <xf numFmtId="0" fontId="7" fillId="0" borderId="1" xfId="0" applyFont="1" applyBorder="1" applyAlignment="1">
      <alignment horizontal="left" vertical="top"/>
    </xf>
    <xf numFmtId="0" fontId="4" fillId="0" borderId="1" xfId="0" applyFont="1" applyBorder="1" applyAlignment="1">
      <alignment horizontal="justify" vertical="top" wrapText="1"/>
    </xf>
    <xf numFmtId="0" fontId="4" fillId="0" borderId="1" xfId="0" applyFont="1" applyBorder="1" applyAlignment="1">
      <alignment horizontal="justify" vertical="top"/>
    </xf>
    <xf numFmtId="0" fontId="4" fillId="16" borderId="1" xfId="0" applyFont="1" applyFill="1" applyBorder="1" applyAlignment="1" applyProtection="1">
      <alignment horizontal="center" vertical="center" wrapText="1"/>
      <protection locked="0"/>
    </xf>
    <xf numFmtId="0" fontId="7" fillId="0" borderId="1" xfId="0" applyFont="1" applyBorder="1" applyAlignment="1">
      <alignment vertical="center"/>
    </xf>
    <xf numFmtId="0" fontId="7" fillId="0" borderId="1" xfId="0" applyFont="1" applyBorder="1" applyAlignment="1">
      <alignment horizontal="left" vertical="center" wrapText="1"/>
    </xf>
    <xf numFmtId="9" fontId="4" fillId="0" borderId="1" xfId="8" applyFont="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5" borderId="1" xfId="0" applyFont="1" applyFill="1" applyBorder="1" applyAlignment="1">
      <alignment horizontal="justify" vertical="top"/>
    </xf>
    <xf numFmtId="0" fontId="19" fillId="0" borderId="1" xfId="10" applyBorder="1" applyAlignment="1">
      <alignment horizontal="justify" vertical="top" wrapText="1"/>
    </xf>
    <xf numFmtId="0" fontId="19" fillId="5" borderId="1" xfId="10" applyFill="1" applyBorder="1" applyAlignment="1">
      <alignment horizontal="center" vertical="center" wrapText="1"/>
    </xf>
    <xf numFmtId="0" fontId="7" fillId="33" borderId="0" xfId="0" applyFont="1" applyFill="1" applyAlignment="1">
      <alignment horizontal="center" vertical="center"/>
    </xf>
    <xf numFmtId="0" fontId="7" fillId="33" borderId="0" xfId="0" applyFont="1" applyFill="1"/>
    <xf numFmtId="0" fontId="0" fillId="33" borderId="0" xfId="0" applyFill="1"/>
    <xf numFmtId="1" fontId="7" fillId="33" borderId="0" xfId="0" applyNumberFormat="1" applyFont="1" applyFill="1"/>
    <xf numFmtId="0" fontId="7" fillId="33" borderId="0" xfId="0" applyFont="1" applyFill="1" applyAlignment="1">
      <alignment horizontal="center" vertical="center" wrapText="1"/>
    </xf>
    <xf numFmtId="10" fontId="7" fillId="33" borderId="0" xfId="0" applyNumberFormat="1" applyFont="1" applyFill="1" applyAlignment="1">
      <alignment horizontal="center"/>
    </xf>
    <xf numFmtId="0" fontId="12" fillId="33" borderId="0" xfId="0" applyFont="1" applyFill="1"/>
    <xf numFmtId="0" fontId="7" fillId="0" borderId="0" xfId="12" applyFont="1" applyAlignment="1">
      <alignment wrapText="1"/>
    </xf>
    <xf numFmtId="0" fontId="4" fillId="0" borderId="1" xfId="11" applyFont="1" applyBorder="1" applyAlignment="1">
      <alignment horizontal="justify" vertical="center" wrapText="1"/>
    </xf>
    <xf numFmtId="0" fontId="4" fillId="0" borderId="1" xfId="11" applyFont="1" applyBorder="1" applyAlignment="1">
      <alignment horizontal="center" vertical="center" wrapText="1"/>
    </xf>
    <xf numFmtId="0" fontId="4" fillId="16" borderId="1" xfId="11" applyFont="1" applyFill="1" applyBorder="1" applyAlignment="1">
      <alignment horizontal="center" vertical="center" wrapText="1"/>
    </xf>
    <xf numFmtId="1" fontId="7" fillId="0" borderId="1" xfId="12" applyNumberFormat="1" applyFont="1" applyBorder="1" applyAlignment="1">
      <alignment horizontal="center" vertical="center"/>
    </xf>
    <xf numFmtId="1" fontId="20" fillId="15" borderId="1" xfId="12" applyNumberFormat="1" applyFont="1" applyFill="1" applyBorder="1" applyAlignment="1">
      <alignment horizontal="center" vertical="center"/>
    </xf>
    <xf numFmtId="1" fontId="7" fillId="5" borderId="1" xfId="12" applyNumberFormat="1" applyFont="1" applyFill="1" applyBorder="1" applyAlignment="1">
      <alignment horizontal="center" vertical="center"/>
    </xf>
    <xf numFmtId="0" fontId="4" fillId="0" borderId="1" xfId="12" applyFont="1" applyBorder="1" applyAlignment="1">
      <alignment horizontal="left" vertical="center" wrapText="1"/>
    </xf>
    <xf numFmtId="0" fontId="4" fillId="0" borderId="0" xfId="12" applyFont="1" applyAlignment="1">
      <alignment horizontal="left" vertical="center" wrapText="1"/>
    </xf>
    <xf numFmtId="3" fontId="4" fillId="16" borderId="1" xfId="11" applyNumberFormat="1" applyFont="1" applyFill="1" applyBorder="1" applyAlignment="1">
      <alignment horizontal="center" vertical="center" wrapText="1"/>
    </xf>
    <xf numFmtId="3" fontId="4" fillId="0" borderId="1" xfId="11" applyNumberFormat="1" applyFont="1" applyBorder="1" applyAlignment="1">
      <alignment horizontal="center" vertical="center" wrapText="1"/>
    </xf>
    <xf numFmtId="3" fontId="7" fillId="0" borderId="1" xfId="12" applyNumberFormat="1" applyFont="1" applyBorder="1" applyAlignment="1">
      <alignment horizontal="center" vertical="center"/>
    </xf>
    <xf numFmtId="3" fontId="20" fillId="15" borderId="1" xfId="12" applyNumberFormat="1" applyFont="1" applyFill="1" applyBorder="1" applyAlignment="1">
      <alignment horizontal="center" vertical="center"/>
    </xf>
    <xf numFmtId="3" fontId="7" fillId="5" borderId="1" xfId="12" applyNumberFormat="1" applyFont="1" applyFill="1" applyBorder="1" applyAlignment="1">
      <alignment horizontal="center" vertical="center"/>
    </xf>
    <xf numFmtId="0" fontId="7" fillId="0" borderId="1" xfId="12" applyFont="1" applyBorder="1" applyAlignment="1">
      <alignment horizontal="center" vertical="center"/>
    </xf>
    <xf numFmtId="3" fontId="7" fillId="15" borderId="1" xfId="12" applyNumberFormat="1" applyFont="1" applyFill="1" applyBorder="1" applyAlignment="1">
      <alignment horizontal="center" vertical="center"/>
    </xf>
    <xf numFmtId="3" fontId="7" fillId="0" borderId="35" xfId="12" applyNumberFormat="1" applyFont="1" applyBorder="1" applyAlignment="1">
      <alignment horizontal="center" vertical="center"/>
    </xf>
    <xf numFmtId="0" fontId="4" fillId="2" borderId="1" xfId="11" applyFont="1" applyFill="1" applyBorder="1" applyAlignment="1">
      <alignment horizontal="center" vertical="center" wrapText="1"/>
    </xf>
    <xf numFmtId="9" fontId="4" fillId="0" borderId="1" xfId="14" applyFont="1" applyBorder="1" applyAlignment="1">
      <alignment horizontal="center" vertical="center" wrapText="1"/>
    </xf>
    <xf numFmtId="9" fontId="7" fillId="0" borderId="1" xfId="14" applyFont="1" applyBorder="1" applyAlignment="1">
      <alignment horizontal="center" vertical="center"/>
    </xf>
    <xf numFmtId="9" fontId="7" fillId="0" borderId="1" xfId="14" applyFont="1" applyFill="1" applyBorder="1" applyAlignment="1">
      <alignment horizontal="center" vertical="center"/>
    </xf>
    <xf numFmtId="9" fontId="7" fillId="15" borderId="1" xfId="14" applyFont="1" applyFill="1" applyBorder="1" applyAlignment="1">
      <alignment horizontal="center" vertical="center"/>
    </xf>
    <xf numFmtId="9" fontId="7" fillId="0" borderId="35" xfId="14" applyFont="1" applyBorder="1" applyAlignment="1">
      <alignment horizontal="center" vertical="center"/>
    </xf>
    <xf numFmtId="9" fontId="4" fillId="0" borderId="1" xfId="11" applyNumberFormat="1" applyFont="1" applyBorder="1" applyAlignment="1">
      <alignment horizontal="center" vertical="center" wrapText="1"/>
    </xf>
    <xf numFmtId="9" fontId="21" fillId="0" borderId="1" xfId="14" applyFont="1" applyBorder="1" applyAlignment="1">
      <alignment horizontal="center" vertical="center" wrapText="1"/>
    </xf>
    <xf numFmtId="0" fontId="4" fillId="25" borderId="1" xfId="11" applyFont="1" applyFill="1" applyBorder="1" applyAlignment="1">
      <alignment horizontal="center" vertical="center" wrapText="1"/>
    </xf>
    <xf numFmtId="0" fontId="21" fillId="0" borderId="0" xfId="11" applyFont="1" applyAlignment="1">
      <alignment horizontal="justify" vertical="center" wrapText="1"/>
    </xf>
    <xf numFmtId="0" fontId="4" fillId="0" borderId="0" xfId="11" applyFont="1" applyAlignment="1">
      <alignment horizontal="justify" vertical="center" wrapText="1"/>
    </xf>
    <xf numFmtId="0" fontId="4" fillId="0" borderId="0" xfId="11" applyFont="1" applyAlignment="1">
      <alignment horizontal="center" vertical="center" wrapText="1"/>
    </xf>
    <xf numFmtId="9" fontId="4" fillId="0" borderId="0" xfId="14" applyFont="1" applyFill="1" applyBorder="1" applyAlignment="1">
      <alignment horizontal="center" vertical="center" wrapText="1"/>
    </xf>
    <xf numFmtId="9" fontId="7" fillId="0" borderId="0" xfId="14" applyFont="1" applyFill="1" applyBorder="1" applyAlignment="1">
      <alignment horizontal="center" vertical="center"/>
    </xf>
    <xf numFmtId="0" fontId="4" fillId="18" borderId="1" xfId="11" applyFont="1" applyFill="1" applyBorder="1" applyAlignment="1">
      <alignment horizontal="justify" vertical="center" wrapText="1"/>
    </xf>
    <xf numFmtId="3" fontId="23" fillId="25" borderId="1" xfId="11" applyNumberFormat="1" applyFont="1" applyFill="1" applyBorder="1" applyAlignment="1">
      <alignment horizontal="center" vertical="center"/>
    </xf>
    <xf numFmtId="3" fontId="15" fillId="25" borderId="1" xfId="11" applyNumberFormat="1" applyFont="1" applyFill="1" applyBorder="1" applyAlignment="1">
      <alignment horizontal="center" vertical="center"/>
    </xf>
    <xf numFmtId="3" fontId="23" fillId="0" borderId="1" xfId="11" applyNumberFormat="1" applyFont="1" applyBorder="1" applyAlignment="1">
      <alignment horizontal="center" vertical="center"/>
    </xf>
    <xf numFmtId="3" fontId="15" fillId="0" borderId="1" xfId="11" applyNumberFormat="1" applyFont="1" applyBorder="1" applyAlignment="1">
      <alignment horizontal="center" vertical="center"/>
    </xf>
    <xf numFmtId="3" fontId="24" fillId="25" borderId="1" xfId="11" applyNumberFormat="1" applyFont="1" applyFill="1" applyBorder="1" applyAlignment="1">
      <alignment horizontal="center" vertical="center"/>
    </xf>
    <xf numFmtId="1" fontId="4" fillId="18" borderId="1" xfId="11" applyNumberFormat="1" applyFont="1" applyFill="1" applyBorder="1" applyAlignment="1">
      <alignment horizontal="justify" vertical="center" wrapText="1"/>
    </xf>
    <xf numFmtId="3" fontId="23" fillId="0" borderId="1" xfId="11" applyNumberFormat="1" applyFont="1" applyBorder="1" applyAlignment="1">
      <alignment horizontal="center"/>
    </xf>
    <xf numFmtId="0" fontId="23" fillId="0" borderId="0" xfId="11" applyFont="1"/>
    <xf numFmtId="0" fontId="23" fillId="0" borderId="0" xfId="11" applyFont="1" applyAlignment="1">
      <alignment horizontal="center"/>
    </xf>
    <xf numFmtId="1" fontId="4" fillId="0" borderId="1" xfId="11" applyNumberFormat="1" applyFont="1" applyBorder="1" applyAlignment="1">
      <alignment horizontal="center" vertical="center" wrapText="1"/>
    </xf>
    <xf numFmtId="1" fontId="4" fillId="0" borderId="1" xfId="14" applyNumberFormat="1" applyFont="1" applyFill="1" applyBorder="1" applyAlignment="1">
      <alignment horizontal="center" vertical="center" wrapText="1"/>
    </xf>
    <xf numFmtId="1" fontId="7" fillId="0" borderId="1" xfId="11" applyNumberFormat="1" applyFont="1" applyBorder="1" applyAlignment="1">
      <alignment horizontal="center" vertical="center" wrapText="1"/>
    </xf>
    <xf numFmtId="9" fontId="25" fillId="34" borderId="41" xfId="12" applyNumberFormat="1" applyFont="1" applyFill="1" applyBorder="1" applyAlignment="1">
      <alignment horizontal="center" vertical="center" wrapText="1"/>
    </xf>
    <xf numFmtId="9" fontId="25" fillId="34" borderId="42" xfId="12" applyNumberFormat="1" applyFont="1" applyFill="1" applyBorder="1" applyAlignment="1">
      <alignment horizontal="center" vertical="center" wrapText="1"/>
    </xf>
    <xf numFmtId="9" fontId="25" fillId="34" borderId="0" xfId="12" applyNumberFormat="1" applyFont="1" applyFill="1" applyAlignment="1">
      <alignment horizontal="center" vertical="center" wrapText="1"/>
    </xf>
    <xf numFmtId="9" fontId="7" fillId="0" borderId="23" xfId="13" applyFont="1" applyBorder="1" applyAlignment="1">
      <alignment horizontal="center" vertical="center"/>
    </xf>
    <xf numFmtId="9" fontId="7" fillId="0" borderId="25" xfId="13" applyFont="1" applyBorder="1" applyAlignment="1">
      <alignment horizontal="center" vertical="center"/>
    </xf>
    <xf numFmtId="9" fontId="7" fillId="0" borderId="0" xfId="13" applyFont="1" applyBorder="1" applyAlignment="1">
      <alignment horizontal="center" vertical="center"/>
    </xf>
    <xf numFmtId="0" fontId="26" fillId="35" borderId="6" xfId="11" applyFont="1" applyFill="1" applyBorder="1" applyAlignment="1">
      <alignment horizontal="center" vertical="center" wrapText="1"/>
    </xf>
    <xf numFmtId="0" fontId="21" fillId="15" borderId="6" xfId="11" applyFont="1" applyFill="1" applyBorder="1" applyAlignment="1">
      <alignment horizontal="center" vertical="center" wrapText="1"/>
    </xf>
    <xf numFmtId="0" fontId="27" fillId="15" borderId="1" xfId="12" applyFont="1" applyFill="1" applyBorder="1" applyAlignment="1">
      <alignment horizontal="center" vertical="center" wrapText="1"/>
    </xf>
    <xf numFmtId="0" fontId="26" fillId="35" borderId="37" xfId="11" applyFont="1" applyFill="1" applyBorder="1" applyAlignment="1">
      <alignment horizontal="center" vertical="center" wrapText="1"/>
    </xf>
    <xf numFmtId="1" fontId="23" fillId="0" borderId="0" xfId="11" applyNumberFormat="1" applyFont="1" applyAlignment="1">
      <alignment horizontal="center" vertical="center"/>
    </xf>
    <xf numFmtId="1" fontId="24" fillId="0" borderId="0" xfId="15" applyNumberFormat="1" applyFont="1" applyFill="1" applyAlignment="1">
      <alignment horizontal="center" vertical="center"/>
    </xf>
    <xf numFmtId="0" fontId="23" fillId="0" borderId="0" xfId="11" applyFont="1" applyAlignment="1">
      <alignment horizontal="center" vertical="center"/>
    </xf>
    <xf numFmtId="9" fontId="23" fillId="0" borderId="0" xfId="14" applyFont="1" applyFill="1" applyAlignment="1">
      <alignment horizontal="center" vertical="center"/>
    </xf>
    <xf numFmtId="9" fontId="25" fillId="34" borderId="43" xfId="12" applyNumberFormat="1" applyFont="1" applyFill="1" applyBorder="1" applyAlignment="1">
      <alignment horizontal="center" vertical="center" wrapText="1"/>
    </xf>
    <xf numFmtId="0" fontId="24" fillId="0" borderId="0" xfId="11" applyFont="1" applyAlignment="1">
      <alignment horizontal="center" vertical="center"/>
    </xf>
    <xf numFmtId="1" fontId="23" fillId="0" borderId="0" xfId="11" applyNumberFormat="1" applyFont="1"/>
    <xf numFmtId="9" fontId="25" fillId="0" borderId="0" xfId="12" applyNumberFormat="1" applyFont="1" applyAlignment="1">
      <alignment horizontal="center" vertical="center" wrapText="1"/>
    </xf>
    <xf numFmtId="9" fontId="7" fillId="0" borderId="32" xfId="13" applyFont="1" applyBorder="1" applyAlignment="1">
      <alignment horizontal="center" vertical="center"/>
    </xf>
    <xf numFmtId="9" fontId="7" fillId="0" borderId="44" xfId="13" applyFont="1" applyBorder="1" applyAlignment="1">
      <alignment horizontal="center" vertical="center"/>
    </xf>
    <xf numFmtId="3" fontId="7" fillId="0" borderId="0" xfId="12" applyNumberFormat="1" applyFont="1" applyBorder="1" applyAlignment="1">
      <alignment horizontal="center" vertical="center"/>
    </xf>
    <xf numFmtId="0" fontId="23" fillId="0" borderId="0" xfId="11" applyFont="1" applyFill="1" applyAlignment="1">
      <alignment horizontal="center" vertical="center"/>
    </xf>
    <xf numFmtId="0" fontId="4" fillId="0" borderId="0" xfId="11" applyFont="1" applyFill="1" applyBorder="1" applyAlignment="1">
      <alignment horizontal="justify" vertical="center" wrapText="1"/>
    </xf>
    <xf numFmtId="1" fontId="21" fillId="0" borderId="0" xfId="11" applyNumberFormat="1" applyFont="1" applyFill="1" applyBorder="1" applyAlignment="1">
      <alignment horizontal="center" wrapText="1"/>
    </xf>
    <xf numFmtId="3" fontId="7" fillId="0" borderId="0" xfId="12" applyNumberFormat="1" applyFont="1" applyFill="1" applyBorder="1" applyAlignment="1">
      <alignment horizontal="center" vertical="center"/>
    </xf>
    <xf numFmtId="3" fontId="20" fillId="0" borderId="0" xfId="12" applyNumberFormat="1" applyFont="1" applyFill="1" applyBorder="1" applyAlignment="1">
      <alignment horizontal="center" vertical="center"/>
    </xf>
    <xf numFmtId="0" fontId="4" fillId="0" borderId="0" xfId="12" applyFont="1" applyFill="1" applyBorder="1" applyAlignment="1">
      <alignment horizontal="left" vertical="center" wrapText="1"/>
    </xf>
    <xf numFmtId="0" fontId="23" fillId="0" borderId="0" xfId="11" applyFont="1" applyFill="1"/>
    <xf numFmtId="0" fontId="4" fillId="0" borderId="0" xfId="11" applyFont="1" applyFill="1" applyBorder="1" applyAlignment="1">
      <alignment horizontal="center" vertical="center" wrapText="1"/>
    </xf>
    <xf numFmtId="3" fontId="4" fillId="0" borderId="0" xfId="11" applyNumberFormat="1" applyFont="1" applyFill="1" applyBorder="1" applyAlignment="1">
      <alignment horizontal="center" vertical="center" wrapText="1"/>
    </xf>
    <xf numFmtId="0" fontId="26" fillId="35" borderId="1" xfId="11" applyFont="1" applyFill="1" applyBorder="1" applyAlignment="1">
      <alignment horizontal="center" vertical="center" wrapText="1"/>
    </xf>
    <xf numFmtId="0" fontId="23" fillId="0" borderId="1" xfId="11" applyFont="1" applyBorder="1" applyAlignment="1">
      <alignment horizontal="center" vertical="center"/>
    </xf>
    <xf numFmtId="0" fontId="26" fillId="35" borderId="18" xfId="11" applyFont="1" applyFill="1" applyBorder="1" applyAlignment="1">
      <alignment horizontal="center" vertical="center" wrapText="1"/>
    </xf>
    <xf numFmtId="0" fontId="4" fillId="0" borderId="5" xfId="11" applyFont="1" applyBorder="1" applyAlignment="1">
      <alignment horizontal="justify" vertical="center" wrapText="1"/>
    </xf>
    <xf numFmtId="0" fontId="4" fillId="18" borderId="1" xfId="11" applyFont="1" applyFill="1" applyBorder="1" applyAlignment="1">
      <alignment horizontal="center" vertical="center" wrapText="1"/>
    </xf>
    <xf numFmtId="1" fontId="4" fillId="0" borderId="1" xfId="11" applyNumberFormat="1" applyFont="1" applyBorder="1" applyAlignment="1">
      <alignment horizontal="center" vertical="center"/>
    </xf>
    <xf numFmtId="1" fontId="15" fillId="0" borderId="1" xfId="11" applyNumberFormat="1" applyFont="1" applyBorder="1" applyAlignment="1">
      <alignment horizontal="center" vertical="center"/>
    </xf>
    <xf numFmtId="1" fontId="4" fillId="25" borderId="1" xfId="11" applyNumberFormat="1" applyFont="1" applyFill="1" applyBorder="1" applyAlignment="1">
      <alignment horizontal="center" vertical="center"/>
    </xf>
    <xf numFmtId="1" fontId="15" fillId="25" borderId="1" xfId="11" applyNumberFormat="1" applyFont="1" applyFill="1" applyBorder="1" applyAlignment="1">
      <alignment horizontal="center" vertical="center"/>
    </xf>
    <xf numFmtId="0" fontId="7" fillId="18" borderId="1" xfId="11" applyFont="1" applyFill="1" applyBorder="1" applyAlignment="1">
      <alignment horizontal="center" vertical="center" wrapText="1"/>
    </xf>
    <xf numFmtId="0" fontId="7" fillId="0" borderId="1" xfId="11" applyFont="1" applyBorder="1" applyAlignment="1">
      <alignment horizontal="center" vertical="center"/>
    </xf>
    <xf numFmtId="0" fontId="4" fillId="0" borderId="1" xfId="11" applyFont="1" applyBorder="1" applyAlignment="1">
      <alignment horizontal="center" vertical="center"/>
    </xf>
    <xf numFmtId="1" fontId="23" fillId="0" borderId="1" xfId="11" applyNumberFormat="1" applyFont="1" applyBorder="1" applyAlignment="1">
      <alignment horizontal="center" vertical="center"/>
    </xf>
    <xf numFmtId="1" fontId="21" fillId="7" borderId="1" xfId="11" applyNumberFormat="1" applyFont="1" applyFill="1" applyBorder="1" applyAlignment="1">
      <alignment horizontal="center" vertical="center" wrapText="1"/>
    </xf>
    <xf numFmtId="1" fontId="4" fillId="18" borderId="1" xfId="11" applyNumberFormat="1" applyFont="1" applyFill="1" applyBorder="1" applyAlignment="1">
      <alignment horizontal="center" vertical="center" wrapText="1"/>
    </xf>
    <xf numFmtId="1" fontId="7" fillId="18" borderId="1" xfId="11" applyNumberFormat="1" applyFont="1" applyFill="1" applyBorder="1" applyAlignment="1">
      <alignment horizontal="center" vertical="center" wrapText="1"/>
    </xf>
    <xf numFmtId="0" fontId="4" fillId="18" borderId="2" xfId="11" applyFont="1" applyFill="1" applyBorder="1" applyAlignment="1">
      <alignment horizontal="justify" vertical="center" wrapText="1"/>
    </xf>
    <xf numFmtId="3" fontId="4" fillId="0" borderId="2" xfId="11" applyNumberFormat="1" applyFont="1" applyBorder="1" applyAlignment="1">
      <alignment horizontal="center" vertical="center" wrapText="1"/>
    </xf>
    <xf numFmtId="3" fontId="23" fillId="0" borderId="2" xfId="14" applyNumberFormat="1" applyFont="1" applyBorder="1" applyAlignment="1">
      <alignment horizontal="center" vertical="center"/>
    </xf>
    <xf numFmtId="3" fontId="15" fillId="0" borderId="2" xfId="14" applyNumberFormat="1" applyFont="1" applyBorder="1" applyAlignment="1">
      <alignment horizontal="center" vertical="center"/>
    </xf>
    <xf numFmtId="3" fontId="7" fillId="0" borderId="1" xfId="12" applyNumberFormat="1" applyFont="1" applyFill="1" applyBorder="1" applyAlignment="1">
      <alignment horizontal="center" vertical="center"/>
    </xf>
    <xf numFmtId="1" fontId="21" fillId="11" borderId="1" xfId="11" applyNumberFormat="1" applyFont="1" applyFill="1" applyBorder="1" applyAlignment="1">
      <alignment horizontal="center" vertical="center" wrapText="1"/>
    </xf>
    <xf numFmtId="9" fontId="23" fillId="0" borderId="1" xfId="8" applyFont="1" applyBorder="1" applyAlignment="1">
      <alignment horizontal="center" vertical="center"/>
    </xf>
    <xf numFmtId="9" fontId="23" fillId="0" borderId="2" xfId="8" applyFont="1" applyBorder="1" applyAlignment="1">
      <alignment horizontal="center" vertical="center"/>
    </xf>
    <xf numFmtId="3" fontId="21" fillId="7" borderId="1" xfId="11" applyNumberFormat="1" applyFont="1" applyFill="1" applyBorder="1" applyAlignment="1">
      <alignment horizontal="center" vertical="center" wrapText="1"/>
    </xf>
    <xf numFmtId="3" fontId="20" fillId="0" borderId="0" xfId="12" applyNumberFormat="1" applyFont="1" applyBorder="1" applyAlignment="1">
      <alignment horizontal="center" vertical="center"/>
    </xf>
    <xf numFmtId="0" fontId="24" fillId="0" borderId="0" xfId="11" applyFont="1"/>
    <xf numFmtId="0" fontId="21" fillId="36" borderId="1" xfId="11" applyFont="1" applyFill="1" applyBorder="1" applyAlignment="1">
      <alignment horizontal="center" vertical="center" wrapText="1"/>
    </xf>
    <xf numFmtId="0" fontId="23" fillId="0" borderId="1" xfId="11" applyFont="1" applyBorder="1"/>
    <xf numFmtId="1" fontId="23" fillId="0" borderId="1" xfId="11" applyNumberFormat="1" applyFont="1" applyBorder="1"/>
    <xf numFmtId="3" fontId="23" fillId="0" borderId="1" xfId="11" applyNumberFormat="1" applyFont="1" applyBorder="1"/>
    <xf numFmtId="9" fontId="23" fillId="0" borderId="1" xfId="11" applyNumberFormat="1" applyFont="1" applyBorder="1" applyAlignment="1">
      <alignment horizontal="center" vertical="center"/>
    </xf>
    <xf numFmtId="10" fontId="23" fillId="0" borderId="1" xfId="11" applyNumberFormat="1" applyFont="1" applyBorder="1" applyAlignment="1">
      <alignment horizontal="center" vertical="center"/>
    </xf>
    <xf numFmtId="0" fontId="4" fillId="0" borderId="1" xfId="11" applyFont="1" applyBorder="1" applyAlignment="1">
      <alignment horizontal="center" vertical="center" wrapText="1"/>
    </xf>
    <xf numFmtId="0" fontId="23" fillId="0" borderId="0" xfId="11" applyFont="1" applyFill="1" applyAlignment="1">
      <alignment horizontal="center"/>
    </xf>
    <xf numFmtId="3" fontId="21" fillId="13" borderId="1" xfId="11" applyNumberFormat="1" applyFont="1" applyFill="1" applyBorder="1" applyAlignment="1">
      <alignment horizontal="center" vertical="center" wrapText="1"/>
    </xf>
    <xf numFmtId="9" fontId="21" fillId="7" borderId="1" xfId="8" applyFont="1" applyFill="1" applyBorder="1" applyAlignment="1">
      <alignment horizontal="center" vertical="center" wrapText="1"/>
    </xf>
    <xf numFmtId="0" fontId="23" fillId="5" borderId="1" xfId="11" applyFont="1" applyFill="1" applyBorder="1" applyAlignment="1">
      <alignment vertical="center" wrapText="1"/>
    </xf>
    <xf numFmtId="0" fontId="4" fillId="5" borderId="35" xfId="11" applyFont="1" applyFill="1" applyBorder="1" applyAlignment="1">
      <alignment horizontal="center" vertical="center" wrapText="1"/>
    </xf>
    <xf numFmtId="1" fontId="4" fillId="5" borderId="47" xfId="11" applyNumberFormat="1" applyFont="1" applyFill="1" applyBorder="1" applyAlignment="1">
      <alignment horizontal="justify" vertical="center" wrapText="1"/>
    </xf>
    <xf numFmtId="9" fontId="23" fillId="5" borderId="47" xfId="11" applyNumberFormat="1" applyFont="1" applyFill="1" applyBorder="1" applyAlignment="1">
      <alignment horizontal="center" vertical="center"/>
    </xf>
    <xf numFmtId="0" fontId="23" fillId="5" borderId="47" xfId="11" applyFont="1" applyFill="1" applyBorder="1" applyAlignment="1">
      <alignment horizontal="center" vertical="center"/>
    </xf>
    <xf numFmtId="9" fontId="23" fillId="5" borderId="47" xfId="8" applyFont="1" applyFill="1" applyBorder="1" applyAlignment="1">
      <alignment horizontal="center" vertical="center"/>
    </xf>
    <xf numFmtId="0" fontId="23" fillId="5" borderId="47" xfId="11" applyFont="1" applyFill="1" applyBorder="1"/>
    <xf numFmtId="0" fontId="23" fillId="5" borderId="5" xfId="11" applyFont="1" applyFill="1" applyBorder="1"/>
    <xf numFmtId="0" fontId="23" fillId="5" borderId="0" xfId="11" applyFont="1" applyFill="1"/>
    <xf numFmtId="0" fontId="23" fillId="5" borderId="0" xfId="11" applyFont="1" applyFill="1" applyBorder="1" applyAlignment="1">
      <alignment vertical="center" wrapText="1"/>
    </xf>
    <xf numFmtId="0" fontId="23" fillId="0" borderId="1" xfId="11" applyFont="1" applyBorder="1" applyAlignment="1">
      <alignment horizontal="justify" vertical="top" wrapText="1"/>
    </xf>
    <xf numFmtId="3" fontId="20" fillId="5" borderId="0" xfId="12" applyNumberFormat="1" applyFont="1" applyFill="1" applyBorder="1" applyAlignment="1">
      <alignment horizontal="center" vertical="center"/>
    </xf>
    <xf numFmtId="0" fontId="24" fillId="5" borderId="0" xfId="11" applyFont="1" applyFill="1" applyAlignment="1">
      <alignment horizontal="center" vertical="center"/>
    </xf>
    <xf numFmtId="0" fontId="23" fillId="5" borderId="0" xfId="11" applyFont="1" applyFill="1" applyBorder="1"/>
    <xf numFmtId="0" fontId="21" fillId="5" borderId="0" xfId="11" applyFont="1" applyFill="1" applyBorder="1" applyAlignment="1">
      <alignment horizontal="center" vertical="center" wrapText="1"/>
    </xf>
    <xf numFmtId="9" fontId="21" fillId="5" borderId="0" xfId="8" applyFont="1" applyFill="1" applyBorder="1" applyAlignment="1">
      <alignment horizontal="center" vertical="center" wrapText="1"/>
    </xf>
    <xf numFmtId="3" fontId="21" fillId="5" borderId="0" xfId="11" applyNumberFormat="1" applyFont="1" applyFill="1" applyBorder="1" applyAlignment="1">
      <alignment horizontal="center" vertical="center" wrapText="1"/>
    </xf>
    <xf numFmtId="9" fontId="24" fillId="5" borderId="0" xfId="8" applyFont="1" applyFill="1" applyBorder="1" applyAlignment="1">
      <alignment horizontal="center" vertical="center"/>
    </xf>
    <xf numFmtId="0" fontId="24" fillId="5" borderId="0" xfId="11" applyFont="1" applyFill="1" applyBorder="1" applyAlignment="1">
      <alignment horizontal="center" vertical="center"/>
    </xf>
    <xf numFmtId="9" fontId="21" fillId="13" borderId="1" xfId="8" applyFont="1" applyFill="1" applyBorder="1" applyAlignment="1">
      <alignment horizontal="center" vertical="center" wrapText="1"/>
    </xf>
    <xf numFmtId="0" fontId="23" fillId="0" borderId="0" xfId="11" applyFont="1" applyBorder="1" applyAlignment="1">
      <alignment vertical="center" wrapText="1"/>
    </xf>
    <xf numFmtId="0" fontId="23" fillId="0" borderId="0" xfId="11" applyFont="1" applyBorder="1"/>
    <xf numFmtId="0" fontId="23" fillId="5" borderId="0" xfId="11" applyFont="1" applyFill="1" applyBorder="1" applyAlignment="1">
      <alignment horizontal="justify" vertical="top" wrapText="1"/>
    </xf>
    <xf numFmtId="0" fontId="23" fillId="5" borderId="0" xfId="11" applyFont="1" applyFill="1" applyBorder="1" applyAlignment="1">
      <alignment horizontal="center" vertical="center" wrapText="1"/>
    </xf>
    <xf numFmtId="0" fontId="23" fillId="0" borderId="1" xfId="11" applyFont="1" applyBorder="1" applyAlignment="1">
      <alignment horizontal="center" vertical="center"/>
    </xf>
    <xf numFmtId="9" fontId="24" fillId="13" borderId="1" xfId="8" applyFont="1" applyFill="1" applyBorder="1" applyAlignment="1">
      <alignment horizontal="center" vertical="center"/>
    </xf>
    <xf numFmtId="0" fontId="27" fillId="2" borderId="1" xfId="12" applyFont="1" applyFill="1" applyBorder="1" applyAlignment="1">
      <alignment horizontal="center" vertical="center" wrapText="1"/>
    </xf>
    <xf numFmtId="1" fontId="20" fillId="2" borderId="1" xfId="12" applyNumberFormat="1" applyFont="1" applyFill="1" applyBorder="1" applyAlignment="1">
      <alignment horizontal="center" vertical="center"/>
    </xf>
    <xf numFmtId="3" fontId="20" fillId="2" borderId="1" xfId="12" applyNumberFormat="1" applyFont="1" applyFill="1" applyBorder="1" applyAlignment="1">
      <alignment horizontal="center" vertical="center"/>
    </xf>
    <xf numFmtId="1" fontId="21" fillId="2" borderId="1" xfId="11" applyNumberFormat="1" applyFont="1" applyFill="1" applyBorder="1" applyAlignment="1">
      <alignment horizontal="center" vertical="center" wrapText="1"/>
    </xf>
    <xf numFmtId="3" fontId="21" fillId="2" borderId="1" xfId="11" applyNumberFormat="1" applyFont="1" applyFill="1" applyBorder="1" applyAlignment="1">
      <alignment horizontal="center" vertical="center" wrapText="1"/>
    </xf>
    <xf numFmtId="0" fontId="27" fillId="23" borderId="6" xfId="12" applyFont="1" applyFill="1" applyBorder="1" applyAlignment="1">
      <alignment horizontal="center" vertical="center" wrapText="1"/>
    </xf>
    <xf numFmtId="9" fontId="4" fillId="23" borderId="1" xfId="14" applyFont="1" applyFill="1" applyBorder="1" applyAlignment="1">
      <alignment horizontal="center" vertical="center" wrapText="1"/>
    </xf>
    <xf numFmtId="9" fontId="21" fillId="23" borderId="1" xfId="8" applyFont="1" applyFill="1" applyBorder="1" applyAlignment="1">
      <alignment horizontal="center" vertical="center"/>
    </xf>
    <xf numFmtId="9" fontId="24" fillId="23" borderId="1" xfId="8" applyFont="1" applyFill="1" applyBorder="1" applyAlignment="1">
      <alignment horizontal="center" vertical="center"/>
    </xf>
    <xf numFmtId="9" fontId="24" fillId="23" borderId="2" xfId="8" applyFont="1" applyFill="1" applyBorder="1" applyAlignment="1">
      <alignment horizontal="center" vertical="center"/>
    </xf>
    <xf numFmtId="9" fontId="7" fillId="2" borderId="1" xfId="14" applyFont="1" applyFill="1" applyBorder="1" applyAlignment="1">
      <alignment horizontal="center" vertical="center"/>
    </xf>
    <xf numFmtId="3" fontId="7" fillId="2" borderId="1" xfId="12" applyNumberFormat="1" applyFont="1" applyFill="1" applyBorder="1" applyAlignment="1">
      <alignment horizontal="center" vertical="center"/>
    </xf>
    <xf numFmtId="9" fontId="23" fillId="2" borderId="1" xfId="8" applyFont="1" applyFill="1" applyBorder="1" applyAlignment="1">
      <alignment horizontal="center" vertical="center"/>
    </xf>
    <xf numFmtId="9" fontId="21" fillId="2" borderId="1" xfId="8" applyFont="1" applyFill="1" applyBorder="1" applyAlignment="1">
      <alignment horizontal="center" vertical="center" wrapText="1"/>
    </xf>
    <xf numFmtId="9" fontId="23" fillId="23" borderId="1" xfId="8" applyFont="1" applyFill="1" applyBorder="1" applyAlignment="1">
      <alignment horizontal="center" vertical="center"/>
    </xf>
    <xf numFmtId="0" fontId="23" fillId="2" borderId="1" xfId="11" applyFont="1" applyFill="1" applyBorder="1" applyAlignment="1">
      <alignment horizontal="center" vertical="center"/>
    </xf>
    <xf numFmtId="0" fontId="29" fillId="5" borderId="46" xfId="11" applyFont="1" applyFill="1" applyBorder="1" applyAlignment="1">
      <alignment horizontal="center" vertical="center"/>
    </xf>
    <xf numFmtId="3" fontId="7" fillId="5" borderId="0" xfId="12" applyNumberFormat="1" applyFont="1" applyFill="1" applyBorder="1" applyAlignment="1">
      <alignment horizontal="center" vertical="center"/>
    </xf>
    <xf numFmtId="0" fontId="4" fillId="5" borderId="0" xfId="12" applyFont="1" applyFill="1" applyBorder="1" applyAlignment="1">
      <alignment horizontal="left" vertical="center" wrapText="1"/>
    </xf>
    <xf numFmtId="0" fontId="29" fillId="5" borderId="0" xfId="11" applyFont="1" applyFill="1" applyBorder="1" applyAlignment="1">
      <alignment horizontal="center" vertical="center"/>
    </xf>
    <xf numFmtId="9" fontId="7" fillId="5" borderId="0" xfId="14" applyFont="1" applyFill="1" applyBorder="1" applyAlignment="1">
      <alignment horizontal="center" vertical="center"/>
    </xf>
    <xf numFmtId="0" fontId="4" fillId="5" borderId="0" xfId="12" applyFont="1" applyFill="1" applyAlignment="1">
      <alignment horizontal="left" vertical="center" wrapText="1"/>
    </xf>
    <xf numFmtId="0" fontId="23" fillId="0" borderId="2" xfId="11" applyFont="1" applyBorder="1" applyAlignment="1">
      <alignment horizontal="center" vertical="center" wrapText="1"/>
    </xf>
    <xf numFmtId="0" fontId="23" fillId="0" borderId="1" xfId="11" applyFont="1" applyBorder="1" applyAlignment="1">
      <alignment horizontal="center" vertical="center" wrapText="1"/>
    </xf>
    <xf numFmtId="0" fontId="28" fillId="34" borderId="0" xfId="12" applyFont="1" applyFill="1" applyBorder="1" applyAlignment="1">
      <alignment horizontal="center" vertical="center" wrapText="1"/>
    </xf>
    <xf numFmtId="0" fontId="28" fillId="34" borderId="45" xfId="12" applyFont="1" applyFill="1" applyBorder="1" applyAlignment="1">
      <alignment horizontal="center" vertical="center" wrapText="1"/>
    </xf>
    <xf numFmtId="0" fontId="29" fillId="37" borderId="46" xfId="11" applyFont="1" applyFill="1" applyBorder="1" applyAlignment="1">
      <alignment horizontal="center" vertical="center"/>
    </xf>
    <xf numFmtId="0" fontId="4" fillId="0" borderId="3" xfId="11" applyFont="1" applyBorder="1" applyAlignment="1">
      <alignment horizontal="center" vertical="center" wrapText="1"/>
    </xf>
    <xf numFmtId="0" fontId="4" fillId="0" borderId="6" xfId="11" applyFont="1" applyBorder="1" applyAlignment="1">
      <alignment horizontal="center" vertical="center" wrapText="1"/>
    </xf>
    <xf numFmtId="0" fontId="4" fillId="0" borderId="2" xfId="11" applyFont="1" applyBorder="1" applyAlignment="1">
      <alignment horizontal="center" vertical="center" wrapText="1"/>
    </xf>
    <xf numFmtId="0" fontId="4" fillId="0" borderId="1" xfId="11" applyFont="1" applyBorder="1" applyAlignment="1">
      <alignment horizontal="center" vertical="center" wrapText="1"/>
    </xf>
    <xf numFmtId="0" fontId="23" fillId="0" borderId="1" xfId="11" applyFont="1" applyBorder="1" applyAlignment="1">
      <alignment horizontal="justify" vertical="top" wrapText="1"/>
    </xf>
    <xf numFmtId="0" fontId="23" fillId="0" borderId="1" xfId="11" applyFont="1" applyBorder="1" applyAlignment="1">
      <alignment horizontal="center" vertical="center"/>
    </xf>
    <xf numFmtId="0" fontId="23" fillId="0" borderId="3" xfId="11" applyFont="1" applyBorder="1" applyAlignment="1">
      <alignment horizontal="center" vertical="center" wrapText="1"/>
    </xf>
    <xf numFmtId="0" fontId="23" fillId="0" borderId="3" xfId="11" applyFont="1" applyBorder="1" applyAlignment="1">
      <alignment horizontal="justify" vertical="top" wrapText="1"/>
    </xf>
    <xf numFmtId="0" fontId="23" fillId="0" borderId="2" xfId="11" applyFont="1" applyBorder="1" applyAlignment="1">
      <alignment horizontal="justify" vertical="top" wrapText="1"/>
    </xf>
    <xf numFmtId="0" fontId="23" fillId="0" borderId="37" xfId="11" applyFont="1" applyBorder="1" applyAlignment="1">
      <alignment horizontal="center" vertical="center" wrapText="1"/>
    </xf>
    <xf numFmtId="0" fontId="23" fillId="0" borderId="40" xfId="11" applyFont="1" applyBorder="1" applyAlignment="1">
      <alignment horizontal="center" vertical="center" wrapText="1"/>
    </xf>
    <xf numFmtId="0" fontId="23" fillId="0" borderId="20" xfId="11" applyFont="1" applyBorder="1" applyAlignment="1">
      <alignment horizontal="center" vertical="center" wrapText="1"/>
    </xf>
    <xf numFmtId="0" fontId="25" fillId="34" borderId="0" xfId="12" applyFont="1" applyFill="1" applyBorder="1" applyAlignment="1">
      <alignment horizontal="center" vertical="center" wrapText="1"/>
    </xf>
    <xf numFmtId="0" fontId="25" fillId="34" borderId="45" xfId="12" applyFont="1" applyFill="1" applyBorder="1" applyAlignment="1">
      <alignment horizontal="center" vertical="center" wrapText="1"/>
    </xf>
  </cellXfs>
  <cellStyles count="16">
    <cellStyle name="BodyStyle" xfId="5"/>
    <cellStyle name="HeaderStyle" xfId="3"/>
    <cellStyle name="Hipervínculo" xfId="10" builtinId="8"/>
    <cellStyle name="Millares" xfId="7" builtinId="3"/>
    <cellStyle name="Millares [0]" xfId="1" builtinId="6"/>
    <cellStyle name="Millares [0] 2" xfId="6"/>
    <cellStyle name="Moneda" xfId="9" builtinId="4"/>
    <cellStyle name="Moneda [0] 2" xfId="15"/>
    <cellStyle name="Normal" xfId="0" builtinId="0"/>
    <cellStyle name="Normal 2" xfId="2"/>
    <cellStyle name="Normal 2 2" xfId="12"/>
    <cellStyle name="Normal 3" xfId="4"/>
    <cellStyle name="Normal 4" xfId="11"/>
    <cellStyle name="Porcentaje" xfId="8" builtinId="5"/>
    <cellStyle name="Porcentaje 2" xfId="14"/>
    <cellStyle name="Porcentaje 4" xfId="13"/>
  </cellStyles>
  <dxfs count="136">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4"/>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b val="0"/>
        <i val="0"/>
        <strike val="0"/>
        <condense val="0"/>
        <extend val="0"/>
        <outline val="0"/>
        <shadow val="0"/>
        <u val="none"/>
        <vertAlign val="baseline"/>
        <sz val="14"/>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Arial"/>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1" hidden="0"/>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1" hidden="0"/>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numFmt numFmtId="30" formatCode="@"/>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patternType="solid">
          <fgColor indexed="64"/>
          <bgColor theme="0"/>
        </patternFill>
      </fill>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justify" vertical="top" textRotation="0" wrapText="1" indent="0" justifyLastLine="0" shrinkToFit="0" readingOrder="0"/>
      <border diagonalUp="0" diagonalDown="0">
        <left/>
        <right/>
        <top style="thin">
          <color auto="1"/>
        </top>
        <bottom style="thin">
          <color auto="1"/>
        </bottom>
      </border>
      <protection locked="0" hidden="0"/>
    </dxf>
    <dxf>
      <font>
        <b val="0"/>
        <i val="0"/>
        <strike val="0"/>
        <condense val="0"/>
        <extend val="0"/>
        <outline val="0"/>
        <shadow val="0"/>
        <u val="none"/>
        <vertAlign val="baseline"/>
        <sz val="14"/>
        <color theme="1"/>
        <name val="Arial"/>
        <scheme val="none"/>
      </font>
      <numFmt numFmtId="1" formatCode="0"/>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name val="Arial"/>
        <scheme val="none"/>
      </font>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35"/>
      <tableStyleElement type="headerRow" dxfId="134"/>
    </tableStyle>
  </tableStyles>
  <colors>
    <mruColors>
      <color rgb="FF00FF99"/>
      <color rgb="FF99FF99"/>
      <color rgb="FF00FF00"/>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1" displayName="Tabla1" ref="A1:Z117" totalsRowCount="1" headerRowDxfId="127" dataDxfId="125" headerRowBorderDxfId="126" tableBorderDxfId="124" headerRowCellStyle="Millares [0]">
  <tableColumns count="26">
    <tableColumn id="1" name="ODS" dataDxfId="123" totalsRowDxfId="25"/>
    <tableColumn id="2" name="Derechos Humanos" dataDxfId="122" totalsRowDxfId="24"/>
    <tableColumn id="3" name="Dimensión Modelo Integrado de Planeación y Gestión" dataDxfId="121" totalsRowDxfId="23"/>
    <tableColumn id="4" name="Objetivo Institucional" dataDxfId="120" totalsRowDxfId="22"/>
    <tableColumn id="5" name="Objetivo Especifico" dataDxfId="119" totalsRowDxfId="21"/>
    <tableColumn id="6" name="Proyecto de inversión" dataDxfId="118" totalsRowDxfId="20"/>
    <tableColumn id="7" name="Producto del proyecto" dataDxfId="117" totalsRowDxfId="19"/>
    <tableColumn id="8" name="Código Producto del Proyecto" dataDxfId="116" totalsRowDxfId="18"/>
    <tableColumn id="9" name="Proceso Responsable" dataDxfId="115" totalsRowDxfId="17"/>
    <tableColumn id="10" name="Grupo de trabajo" dataDxfId="114" totalsRowDxfId="16" dataCellStyle="BodyStyle"/>
    <tableColumn id="11" name="Meta" dataDxfId="113" totalsRowDxfId="15"/>
    <tableColumn id="12" name="Meta Cuatrienio" dataDxfId="112" totalsRowDxfId="14"/>
    <tableColumn id="13" name="Meta 2020_x000a_(Actividad ó Meta anual)" dataDxfId="111" totalsRowDxfId="13" dataCellStyle="BodyStyle"/>
    <tableColumn id="14" name="Actividad " totalsRowLabel="% EJECUCIÓN  PAA" dataDxfId="110" totalsRowDxfId="12" dataCellStyle="Normal 2"/>
    <tableColumn id="22" name="Avance Porcentual Acumulado (Indicador)" totalsRowFunction="custom" dataDxfId="109" totalsRowDxfId="11" dataCellStyle="Millares">
      <calculatedColumnFormula>Tabla1[[#This Row],[Avance Acumulado númerico o Porcentaje de la Actividad]]/Tabla1[[#This Row],[Meta 2020
(Actividad ó Meta anual)]]</calculatedColumnFormula>
      <totalsRowFormula>AVERAGE(Tabla1[Avance Porcentual Acumulado (Indicador)])</totalsRowFormula>
    </tableColumn>
    <tableColumn id="19" name="Peso Porcentual de la Actividad en relación con la Meta " dataDxfId="108" totalsRowDxfId="10" dataCellStyle="Normal 2"/>
    <tableColumn id="16" name="Indicador Eficacia" dataDxfId="107" totalsRowDxfId="9"/>
    <tableColumn id="20" name=" Presupuesto por Meta del proyecto de inversión" dataDxfId="106" totalsRowDxfId="8"/>
    <tableColumn id="17" name="Fecha Inicio " dataDxfId="105" totalsRowDxfId="7" dataCellStyle="Normal 2"/>
    <tableColumn id="18" name="Fecha Fin" dataDxfId="104" totalsRowDxfId="6"/>
    <tableColumn id="27" name="Avance Acumulado númerico o Porcentaje de la Actividad" dataDxfId="103" totalsRowDxfId="5">
      <calculatedColumnFormula>Tabla1[[#This Row],[Avance Mes Enero]]+Tabla1[[#This Row],[Avance Mes Febrero]]</calculatedColumnFormula>
    </tableColumn>
    <tableColumn id="23" name="Observaciones Mes Enero" dataDxfId="102" totalsRowDxfId="4"/>
    <tableColumn id="24" name="Avance Mes Enero" dataDxfId="101" totalsRowDxfId="3"/>
    <tableColumn id="15" name="Observaciones Mes Febrero" dataDxfId="100" totalsRowDxfId="2"/>
    <tableColumn id="21" name="Avance Mes Febrero" dataDxfId="99" totalsRowDxfId="1"/>
    <tableColumn id="25" name="Evidencia Mes Febrero" dataDxfId="98" totalsRowDxfId="0"/>
  </tableColumns>
  <tableStyleInfo name="TableStyleLight1" showFirstColumn="0" showLastColumn="0" showRowStripes="1" showColumnStripes="0"/>
</table>
</file>

<file path=xl/tables/table2.xml><?xml version="1.0" encoding="utf-8"?>
<table xmlns="http://schemas.openxmlformats.org/spreadsheetml/2006/main" id="2" name="Tabla13" displayName="Tabla13" ref="A1:BF118" totalsRowShown="0" headerRowDxfId="87" dataDxfId="85" headerRowBorderDxfId="86" tableBorderDxfId="84" headerRowCellStyle="Millares [0]">
  <autoFilter ref="A1:BF118"/>
  <tableColumns count="58">
    <tableColumn id="1" name="ODS" dataDxfId="83"/>
    <tableColumn id="2" name="Derechos Humanos" dataDxfId="82"/>
    <tableColumn id="3" name="Dimensión Modelo Integrado de Planeación y Gestión" dataDxfId="81"/>
    <tableColumn id="4" name="Objetivo Institucional" dataDxfId="80"/>
    <tableColumn id="5" name="Objetivo Especifico" dataDxfId="79"/>
    <tableColumn id="6" name="Proyecto" dataDxfId="78"/>
    <tableColumn id="7" name="Producto" dataDxfId="77"/>
    <tableColumn id="8" name="Código Producto" dataDxfId="76"/>
    <tableColumn id="9" name="Proceso Responsable" dataDxfId="75"/>
    <tableColumn id="10" name="Grupo de trabajo" dataDxfId="74" dataCellStyle="BodyStyle"/>
    <tableColumn id="15" name="Funcionario responsable" dataDxfId="73" dataCellStyle="BodyStyle"/>
    <tableColumn id="11" name="Meta" dataDxfId="72"/>
    <tableColumn id="12" name="Meta Cuatrienio" dataDxfId="71"/>
    <tableColumn id="13" name="Meta 2020" dataDxfId="70" dataCellStyle="BodyStyle"/>
    <tableColumn id="14" name="Actividad " dataDxfId="69" dataCellStyle="Normal 2"/>
    <tableColumn id="19" name="Peso Porcentual de la Actividad en relación con la Meta " dataDxfId="68" dataCellStyle="Normal 2"/>
    <tableColumn id="60" name="PORCENTAJE DE AVANCE DE LA META" dataDxfId="67" dataCellStyle="Millares">
      <calculatedColumnFormula>+Tabla13[[#This Row],[ACUMULADO AVANCE ACTIVIDAD]]/Tabla13[[#This Row],[Meta 2020]]</calculatedColumnFormula>
    </tableColumn>
    <tableColumn id="16" name="Indicador Eficacia" dataDxfId="66"/>
    <tableColumn id="20" name="Presupuesto por producto" dataDxfId="65"/>
    <tableColumn id="17" name="Fecha Inicio " dataDxfId="64" dataCellStyle="Normal 2"/>
    <tableColumn id="18" name="Fecha Fin" dataDxfId="63"/>
    <tableColumn id="21" name="ACUMULADO AVANCE ACTIVIDAD" dataDxfId="62">
      <calculatedColumnFormula>+Tabla13[[#This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calculatedColumnFormula>
    </tableColumn>
    <tableColumn id="22" name="OBSERVACIONES ENERO" dataDxfId="61"/>
    <tableColumn id="23" name="AVANCE _x000a_ ENERO" dataDxfId="60"/>
    <tableColumn id="48" name="EVIDENCIA ENERO (Favor Adjuntar)" dataDxfId="59"/>
    <tableColumn id="26" name="OBSERVACIONES_x000a_ FEBRERO" dataDxfId="58"/>
    <tableColumn id="27" name="AVANCE  FEBRERO" dataDxfId="57"/>
    <tableColumn id="49" name="EVIDENCIA FEBRERO_x000a_(Favor adjuntar)" dataDxfId="56"/>
    <tableColumn id="28" name="OBSERVACIONES MARZO" dataDxfId="55"/>
    <tableColumn id="29" name="AVANCE  MARZO" dataDxfId="54"/>
    <tableColumn id="50" name="EVIDENCIA MARZO_x000a_(Favor adjuntar)" dataDxfId="53"/>
    <tableColumn id="30" name="OBSERVACIONES_x000a_ ABRIL" dataDxfId="52"/>
    <tableColumn id="31" name="AVANCE  ABRIL" dataDxfId="51"/>
    <tableColumn id="51" name="EVIDENCIA ABRIL_x000a_(Favor adjuntar)" dataDxfId="50"/>
    <tableColumn id="32" name="OBSERVACIONES_x000a_MAYO" dataDxfId="49"/>
    <tableColumn id="33" name="AVANCE L MAYO" dataDxfId="48"/>
    <tableColumn id="52" name="EVIDENCIA MAYO_x000a_(Favor adjuntar)" dataDxfId="47"/>
    <tableColumn id="34" name="OBSERVACIONES_x000a_JUNIO" dataDxfId="46"/>
    <tableColumn id="35" name="AVANCE _x000a_JUNIO" dataDxfId="45"/>
    <tableColumn id="53" name="EVIDENCIA JUNIO_x000a_(Favor adjuntar)" dataDxfId="44"/>
    <tableColumn id="36" name="OBSERVACIONES_x000a_JULIO" dataDxfId="43"/>
    <tableColumn id="37" name="AVANCE _x000a_JULIO" dataDxfId="42"/>
    <tableColumn id="54" name="EVIDENCIA JULIO (Favor adjuntar)" dataDxfId="41"/>
    <tableColumn id="38" name="OBSERVACIONES_x000a_AGOSTO" dataDxfId="40"/>
    <tableColumn id="39" name="AVANCE _x000a_AGOSTO" dataDxfId="39"/>
    <tableColumn id="55" name="EVIDENCIA AGOSTO_x000a_(Favor adjuntar)" dataDxfId="38"/>
    <tableColumn id="40" name="OBSERVACIONES_x000a_SEPTIEMBRE" dataDxfId="37"/>
    <tableColumn id="41" name="AVANCE _x000a_SEPTIEMBRE" dataDxfId="36"/>
    <tableColumn id="56" name="EVIDENCIA SEPTIEMBRE_x000a_(Favor adjuntar)" dataDxfId="35"/>
    <tableColumn id="42" name="OBSERVACIONES_x000a_OCTUBRE" dataDxfId="34"/>
    <tableColumn id="43" name="AVANCE _x000a_OCTUBRE" dataDxfId="33"/>
    <tableColumn id="57" name="EVIDENCIA OCTUBRE_x000a_(Favor adjuntar)" dataDxfId="32"/>
    <tableColumn id="44" name="OBSERVACIONES_x000a_NOVIEMBRE" dataDxfId="31"/>
    <tableColumn id="45" name="AVANCE NOVIEMBRE" dataDxfId="30"/>
    <tableColumn id="58" name="EVIDENCIA NOVIEMBRE_x000a_(Favor adjuntar)" dataDxfId="29"/>
    <tableColumn id="46" name="OBSERVACIONES_x000a_DICIEMBRE" dataDxfId="28"/>
    <tableColumn id="47" name="AVANCE DICIEMBRE" dataDxfId="27"/>
    <tableColumn id="59" name="EVIDENCIA DICIEMBRE_x000a_(Favor adjuntar)" dataDxfId="26"/>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inci.gov.co/transparencia/61-politicas-y-lineamientos-2020" TargetMode="External"/><Relationship Id="rId13" Type="http://schemas.openxmlformats.org/officeDocument/2006/relationships/hyperlink" Target="http://www.inci.gov.co/transparencia/61-politicas-y-lineamientos-2020" TargetMode="External"/><Relationship Id="rId18" Type="http://schemas.openxmlformats.org/officeDocument/2006/relationships/printerSettings" Target="../printerSettings/printerSettings3.bin"/><Relationship Id="rId3" Type="http://schemas.openxmlformats.org/officeDocument/2006/relationships/hyperlink" Target="http://www.inci.gov.co/transparencia/61-politicas-y-lineamientos-2020%20%20item%20Plan%20estrat&#233;gico%20de%20Tecnolog&#237;as%20de%20la%20Informaci&#243;n%20y%20Comunicaciones%202019-2022" TargetMode="External"/><Relationship Id="rId21" Type="http://schemas.openxmlformats.org/officeDocument/2006/relationships/comments" Target="../comments1.xml"/><Relationship Id="rId7" Type="http://schemas.openxmlformats.org/officeDocument/2006/relationships/hyperlink" Target="http://www.inci.gov.co/transparencia/61-politicas-y-lineamientos-2020%20%20item%20Plan%20de%20Tratamiento%20de%20Riesgos%20de%20Seguridad%20y%20Privacidad%20de%20la%20informaci&#243;n%202020" TargetMode="External"/><Relationship Id="rId12" Type="http://schemas.openxmlformats.org/officeDocument/2006/relationships/hyperlink" Target="http://www.inci.gov.co/transparencia/61-politicas-y-lineamientos-2020" TargetMode="External"/><Relationship Id="rId17" Type="http://schemas.openxmlformats.org/officeDocument/2006/relationships/hyperlink" Target="http://inci.gov.co/transparencia/52-ejecucion-presupuestal-historica-anual-2020" TargetMode="External"/><Relationship Id="rId2" Type="http://schemas.openxmlformats.org/officeDocument/2006/relationships/hyperlink" Target="http://www.inci.gov.co/transparencia/61-politicas-y-lineamientos-2020" TargetMode="External"/><Relationship Id="rId16" Type="http://schemas.openxmlformats.org/officeDocument/2006/relationships/hyperlink" Target="http://www.inci.gov.co/transparencia/61-politicas-y-lineamientos-2020" TargetMode="External"/><Relationship Id="rId20" Type="http://schemas.openxmlformats.org/officeDocument/2006/relationships/table" Target="../tables/table1.xml"/><Relationship Id="rId1" Type="http://schemas.openxmlformats.org/officeDocument/2006/relationships/hyperlink" Target="http://inci.gov.co/blog/la-radio-es-el-medio-de-comunicacion-preferido-por-las-personas-con-discapacidad-visual" TargetMode="External"/><Relationship Id="rId6" Type="http://schemas.openxmlformats.org/officeDocument/2006/relationships/hyperlink" Target="http://www.inci.gov.co/transparencia/61-politicas-y-lineamientos-2020%20%20item%20Plan%20de%20Mantenimiento%20de%20Tecnolog&#237;as%20de%20la%20informaci&#243;n%202020" TargetMode="External"/><Relationship Id="rId11" Type="http://schemas.openxmlformats.org/officeDocument/2006/relationships/hyperlink" Target="http://www.inci.gov.co/transparencia/61-politicas-y-lineamientos-2020" TargetMode="External"/><Relationship Id="rId5" Type="http://schemas.openxmlformats.org/officeDocument/2006/relationships/hyperlink" Target="http://www.inci.gov.co/transparencia/61-politicas-y-lineamientos-2020%20%20item%20Plan%20de%20Seguridad%20y%20Privacidad%20de%20la%20Informaci&#243;n%202020" TargetMode="External"/><Relationship Id="rId15" Type="http://schemas.openxmlformats.org/officeDocument/2006/relationships/hyperlink" Target="http://www.inci.gov.co/transparencia/61-politicas-y-lineamientos-2020" TargetMode="External"/><Relationship Id="rId10" Type="http://schemas.openxmlformats.org/officeDocument/2006/relationships/hyperlink" Target="http://www.inci.gov.co/transparencia/61-politicas-y-lineamientos-2020" TargetMode="External"/><Relationship Id="rId19" Type="http://schemas.openxmlformats.org/officeDocument/2006/relationships/vmlDrawing" Target="../drawings/vmlDrawing1.vml"/><Relationship Id="rId4" Type="http://schemas.openxmlformats.org/officeDocument/2006/relationships/hyperlink" Target="http://www.inci.gov.co/transparencia/61-politicas-y-lineamientos-2020%20%20item%20Plan%20de%20Preservaci&#243;n%20Digital%202020" TargetMode="External"/><Relationship Id="rId9" Type="http://schemas.openxmlformats.org/officeDocument/2006/relationships/hyperlink" Target="http://www.inci.gov.co/transparencia/105-programa-de-gestion-documental-0" TargetMode="External"/><Relationship Id="rId14" Type="http://schemas.openxmlformats.org/officeDocument/2006/relationships/hyperlink" Target="http://www.inci.gov.co/transparencia/61-politicas-y-lineamientos-2020"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tabSelected="1" zoomScale="55" zoomScaleNormal="55" zoomScaleSheetLayoutView="55" workbookViewId="0">
      <selection activeCell="C4" sqref="C4"/>
    </sheetView>
  </sheetViews>
  <sheetFormatPr baseColWidth="10" defaultColWidth="11.42578125" defaultRowHeight="15" x14ac:dyDescent="0.2"/>
  <cols>
    <col min="1" max="1" width="33.5703125" style="691" customWidth="1"/>
    <col min="2" max="2" width="43.5703125" style="674" customWidth="1"/>
    <col min="3" max="3" width="48.85546875" style="674" customWidth="1"/>
    <col min="4" max="4" width="25.28515625" style="675" customWidth="1"/>
    <col min="5" max="5" width="17.28515625" style="674" customWidth="1"/>
    <col min="6" max="6" width="15.5703125" style="674" customWidth="1"/>
    <col min="7" max="7" width="20.5703125" style="674" customWidth="1"/>
    <col min="8" max="8" width="17.140625" style="674" customWidth="1"/>
    <col min="9" max="9" width="17" style="674" customWidth="1"/>
    <col min="10" max="10" width="19.28515625" style="674" customWidth="1"/>
    <col min="11" max="11" width="16.28515625" style="674" hidden="1" customWidth="1"/>
    <col min="12" max="12" width="13.7109375" style="674" hidden="1" customWidth="1"/>
    <col min="13" max="13" width="18.85546875" style="674" hidden="1" customWidth="1"/>
    <col min="14" max="14" width="13.7109375" style="674" hidden="1" customWidth="1"/>
    <col min="15" max="15" width="16.5703125" style="674" hidden="1" customWidth="1"/>
    <col min="16" max="17" width="16.7109375" style="674" hidden="1" customWidth="1"/>
    <col min="18" max="18" width="17.5703125" style="674" hidden="1" customWidth="1"/>
    <col min="19" max="19" width="18.42578125" style="674" hidden="1" customWidth="1"/>
    <col min="20" max="20" width="34.42578125" style="674" customWidth="1"/>
    <col min="21" max="16384" width="11.42578125" style="674"/>
  </cols>
  <sheetData>
    <row r="1" spans="1:20" ht="45.75" customHeight="1" thickBot="1" x14ac:dyDescent="0.25">
      <c r="A1" s="796" t="s">
        <v>829</v>
      </c>
      <c r="B1" s="796"/>
      <c r="C1" s="796"/>
      <c r="D1" s="796"/>
      <c r="E1" s="796"/>
      <c r="F1" s="797"/>
      <c r="G1" s="679" t="s">
        <v>764</v>
      </c>
      <c r="H1" s="679" t="s">
        <v>765</v>
      </c>
      <c r="I1" s="679" t="s">
        <v>766</v>
      </c>
      <c r="J1" s="680" t="s">
        <v>767</v>
      </c>
      <c r="K1" s="696"/>
      <c r="L1" s="696"/>
      <c r="M1" s="696"/>
      <c r="N1" s="696"/>
      <c r="O1" s="696"/>
    </row>
    <row r="2" spans="1:20" ht="31.5" customHeight="1" thickBot="1" x14ac:dyDescent="0.25">
      <c r="A2" s="796"/>
      <c r="B2" s="796"/>
      <c r="C2" s="796"/>
      <c r="D2" s="796"/>
      <c r="E2" s="796"/>
      <c r="F2" s="797"/>
      <c r="G2" s="693">
        <f>AVERAGE(G4:G6)</f>
        <v>0.12440512829598675</v>
      </c>
      <c r="H2" s="697">
        <v>0.47294568737771092</v>
      </c>
      <c r="I2" s="697">
        <v>0.68240634859595528</v>
      </c>
      <c r="J2" s="698">
        <v>0.25609734573525178</v>
      </c>
      <c r="K2" s="684"/>
      <c r="L2" s="684"/>
      <c r="M2" s="684"/>
      <c r="N2" s="684"/>
      <c r="O2" s="684"/>
      <c r="P2" s="635"/>
      <c r="Q2" s="635"/>
      <c r="R2" s="635"/>
      <c r="S2" s="635"/>
    </row>
    <row r="3" spans="1:20" ht="47.25" x14ac:dyDescent="0.2">
      <c r="A3" s="709" t="s">
        <v>826</v>
      </c>
      <c r="B3" s="711" t="s">
        <v>827</v>
      </c>
      <c r="C3" s="685" t="s">
        <v>768</v>
      </c>
      <c r="D3" s="685" t="s">
        <v>769</v>
      </c>
      <c r="E3" s="686" t="s">
        <v>770</v>
      </c>
      <c r="F3" s="685" t="s">
        <v>110</v>
      </c>
      <c r="G3" s="777" t="s">
        <v>838</v>
      </c>
      <c r="H3" s="687" t="s">
        <v>772</v>
      </c>
      <c r="I3" s="687" t="s">
        <v>773</v>
      </c>
      <c r="J3" s="772" t="s">
        <v>774</v>
      </c>
      <c r="K3" s="687" t="s">
        <v>775</v>
      </c>
      <c r="L3" s="687" t="s">
        <v>776</v>
      </c>
      <c r="M3" s="687" t="s">
        <v>777</v>
      </c>
      <c r="N3" s="687" t="s">
        <v>778</v>
      </c>
      <c r="O3" s="687" t="s">
        <v>779</v>
      </c>
      <c r="P3" s="687" t="s">
        <v>780</v>
      </c>
      <c r="Q3" s="687" t="s">
        <v>781</v>
      </c>
      <c r="R3" s="687" t="s">
        <v>782</v>
      </c>
      <c r="S3" s="687" t="s">
        <v>783</v>
      </c>
      <c r="T3" s="688" t="s">
        <v>784</v>
      </c>
    </row>
    <row r="4" spans="1:20" ht="84.75" customHeight="1" x14ac:dyDescent="0.2">
      <c r="A4" s="770">
        <v>2203003</v>
      </c>
      <c r="B4" s="712" t="s">
        <v>122</v>
      </c>
      <c r="C4" s="636" t="s">
        <v>785</v>
      </c>
      <c r="D4" s="742" t="s">
        <v>786</v>
      </c>
      <c r="E4" s="638">
        <v>356</v>
      </c>
      <c r="F4" s="742">
        <v>85</v>
      </c>
      <c r="G4" s="778">
        <f>J4/F4</f>
        <v>0.12941176470588237</v>
      </c>
      <c r="H4" s="639">
        <v>1</v>
      </c>
      <c r="I4" s="639">
        <v>7</v>
      </c>
      <c r="J4" s="773">
        <v>11</v>
      </c>
      <c r="K4" s="641"/>
      <c r="L4" s="641"/>
      <c r="M4" s="640"/>
      <c r="N4" s="641"/>
      <c r="O4" s="641"/>
      <c r="P4" s="640"/>
      <c r="Q4" s="639"/>
      <c r="R4" s="639"/>
      <c r="S4" s="640"/>
      <c r="T4" s="642" t="s">
        <v>787</v>
      </c>
    </row>
    <row r="5" spans="1:20" ht="70.5" customHeight="1" x14ac:dyDescent="0.2">
      <c r="A5" s="770">
        <v>2203016</v>
      </c>
      <c r="B5" s="712" t="s">
        <v>124</v>
      </c>
      <c r="C5" s="636" t="s">
        <v>788</v>
      </c>
      <c r="D5" s="742" t="s">
        <v>789</v>
      </c>
      <c r="E5" s="638">
        <v>52</v>
      </c>
      <c r="F5" s="742">
        <v>13</v>
      </c>
      <c r="G5" s="778">
        <f>J5/F5</f>
        <v>0</v>
      </c>
      <c r="H5" s="639">
        <v>0</v>
      </c>
      <c r="I5" s="639">
        <v>0</v>
      </c>
      <c r="J5" s="773">
        <v>0</v>
      </c>
      <c r="K5" s="641"/>
      <c r="L5" s="641"/>
      <c r="M5" s="640"/>
      <c r="N5" s="641"/>
      <c r="O5" s="641"/>
      <c r="P5" s="640"/>
      <c r="Q5" s="639"/>
      <c r="R5" s="639"/>
      <c r="S5" s="640"/>
      <c r="T5" s="642" t="s">
        <v>790</v>
      </c>
    </row>
    <row r="6" spans="1:20" ht="141.75" customHeight="1" x14ac:dyDescent="0.2">
      <c r="A6" s="770">
        <v>2203018</v>
      </c>
      <c r="B6" s="712" t="s">
        <v>791</v>
      </c>
      <c r="C6" s="636" t="s">
        <v>792</v>
      </c>
      <c r="D6" s="742" t="s">
        <v>793</v>
      </c>
      <c r="E6" s="644">
        <v>773713</v>
      </c>
      <c r="F6" s="645">
        <v>102923</v>
      </c>
      <c r="G6" s="778">
        <f>J6/F6</f>
        <v>0.24380362018207785</v>
      </c>
      <c r="H6" s="646">
        <v>7657</v>
      </c>
      <c r="I6" s="646">
        <v>20179</v>
      </c>
      <c r="J6" s="774">
        <v>25093</v>
      </c>
      <c r="K6" s="648"/>
      <c r="L6" s="648"/>
      <c r="M6" s="647"/>
      <c r="N6" s="648"/>
      <c r="O6" s="648"/>
      <c r="P6" s="647"/>
      <c r="Q6" s="646"/>
      <c r="R6" s="646"/>
      <c r="S6" s="647"/>
      <c r="T6" s="642" t="s">
        <v>794</v>
      </c>
    </row>
    <row r="7" spans="1:20" s="706" customFormat="1" ht="50.25" customHeight="1" x14ac:dyDescent="0.2">
      <c r="A7" s="700"/>
      <c r="B7" s="701"/>
      <c r="C7" s="701"/>
      <c r="D7" s="707"/>
      <c r="E7" s="708"/>
      <c r="F7" s="708"/>
      <c r="G7" s="664"/>
      <c r="H7" s="703"/>
      <c r="I7" s="703"/>
      <c r="J7" s="704"/>
      <c r="K7" s="703"/>
      <c r="L7" s="703"/>
      <c r="M7" s="704"/>
      <c r="N7" s="703"/>
      <c r="O7" s="703"/>
      <c r="P7" s="704"/>
      <c r="Q7" s="703"/>
      <c r="R7" s="703"/>
      <c r="S7" s="704"/>
      <c r="T7" s="705"/>
    </row>
    <row r="8" spans="1:20" s="706" customFormat="1" ht="75" customHeight="1" x14ac:dyDescent="0.2">
      <c r="A8" s="798" t="s">
        <v>837</v>
      </c>
      <c r="B8" s="798"/>
      <c r="C8" s="798"/>
      <c r="D8" s="798"/>
      <c r="E8" s="798"/>
      <c r="F8" s="798"/>
      <c r="G8" s="798"/>
      <c r="H8" s="798"/>
      <c r="I8" s="798"/>
      <c r="J8" s="798"/>
      <c r="K8" s="703"/>
      <c r="L8" s="703"/>
      <c r="M8" s="704"/>
      <c r="N8" s="703"/>
      <c r="O8" s="703"/>
      <c r="P8" s="704"/>
      <c r="Q8" s="703"/>
      <c r="R8" s="703"/>
      <c r="S8" s="704"/>
      <c r="T8" s="705"/>
    </row>
    <row r="9" spans="1:20" s="754" customFormat="1" ht="50.25" customHeight="1" x14ac:dyDescent="0.2">
      <c r="A9" s="788"/>
      <c r="B9" s="788"/>
      <c r="C9" s="788"/>
      <c r="D9" s="788"/>
      <c r="E9" s="788"/>
      <c r="F9" s="788"/>
      <c r="G9" s="788"/>
      <c r="H9" s="788"/>
      <c r="I9" s="788"/>
      <c r="J9" s="788"/>
      <c r="K9" s="789"/>
      <c r="L9" s="789"/>
      <c r="M9" s="757"/>
      <c r="N9" s="789"/>
      <c r="O9" s="789"/>
      <c r="P9" s="757"/>
      <c r="Q9" s="789"/>
      <c r="R9" s="789"/>
      <c r="S9" s="757"/>
      <c r="T9" s="790"/>
    </row>
    <row r="10" spans="1:20" s="706" customFormat="1" ht="75" customHeight="1" x14ac:dyDescent="0.2">
      <c r="A10" s="709" t="s">
        <v>830</v>
      </c>
      <c r="B10" s="709" t="s">
        <v>827</v>
      </c>
      <c r="C10" s="709" t="s">
        <v>832</v>
      </c>
      <c r="D10" s="709" t="s">
        <v>825</v>
      </c>
      <c r="E10" s="709" t="s">
        <v>835</v>
      </c>
      <c r="F10" s="709" t="s">
        <v>812</v>
      </c>
      <c r="G10" s="709" t="s">
        <v>813</v>
      </c>
      <c r="H10" s="709" t="s">
        <v>814</v>
      </c>
      <c r="I10" s="709" t="s">
        <v>836</v>
      </c>
      <c r="J10" s="709" t="s">
        <v>834</v>
      </c>
      <c r="K10" s="709" t="s">
        <v>815</v>
      </c>
      <c r="L10" s="709" t="s">
        <v>816</v>
      </c>
      <c r="M10" s="709" t="s">
        <v>817</v>
      </c>
      <c r="N10" s="709" t="s">
        <v>818</v>
      </c>
      <c r="O10" s="709" t="s">
        <v>819</v>
      </c>
      <c r="P10" s="709" t="s">
        <v>820</v>
      </c>
      <c r="Q10" s="709" t="s">
        <v>821</v>
      </c>
      <c r="R10" s="709" t="s">
        <v>822</v>
      </c>
      <c r="S10" s="709" t="s">
        <v>823</v>
      </c>
      <c r="T10" s="703"/>
    </row>
    <row r="11" spans="1:20" ht="78" customHeight="1" x14ac:dyDescent="0.2">
      <c r="A11" s="795" t="s">
        <v>829</v>
      </c>
      <c r="B11" s="799" t="s">
        <v>122</v>
      </c>
      <c r="C11" s="713" t="s">
        <v>1</v>
      </c>
      <c r="D11" s="742">
        <v>20</v>
      </c>
      <c r="E11" s="676">
        <f>SUM(F11+G11+H11+K11+L11+M11+N11+O11+P11+Q11+R11+S11)</f>
        <v>0</v>
      </c>
      <c r="F11" s="714">
        <v>0</v>
      </c>
      <c r="G11" s="714">
        <v>0</v>
      </c>
      <c r="H11" s="714">
        <v>0</v>
      </c>
      <c r="I11" s="714">
        <f>F11+G11+H11</f>
        <v>0</v>
      </c>
      <c r="J11" s="623">
        <f>+I11/D11</f>
        <v>0</v>
      </c>
      <c r="K11" s="715"/>
      <c r="L11" s="715"/>
      <c r="M11" s="715"/>
      <c r="N11" s="715"/>
      <c r="O11" s="715"/>
      <c r="P11" s="715"/>
      <c r="Q11" s="715"/>
      <c r="R11" s="715"/>
      <c r="S11" s="715"/>
      <c r="T11" s="699"/>
    </row>
    <row r="12" spans="1:20" ht="108.75" customHeight="1" x14ac:dyDescent="0.2">
      <c r="A12" s="795"/>
      <c r="B12" s="800"/>
      <c r="C12" s="713" t="s">
        <v>3</v>
      </c>
      <c r="D12" s="742">
        <v>50</v>
      </c>
      <c r="E12" s="676">
        <f>SUM(F12+G12+H12+K12+L12+M12+N12+O12+P12+Q12+R12+S12)</f>
        <v>6</v>
      </c>
      <c r="F12" s="716">
        <v>0</v>
      </c>
      <c r="G12" s="716">
        <v>4</v>
      </c>
      <c r="H12" s="716">
        <v>2</v>
      </c>
      <c r="I12" s="714">
        <f t="shared" ref="I12:I14" si="0">F12+G12+H12</f>
        <v>6</v>
      </c>
      <c r="J12" s="623">
        <f t="shared" ref="J12:J14" si="1">+I12/D12</f>
        <v>0.12</v>
      </c>
      <c r="K12" s="717"/>
      <c r="L12" s="717"/>
      <c r="M12" s="717"/>
      <c r="N12" s="717"/>
      <c r="O12" s="717"/>
      <c r="P12" s="717"/>
      <c r="Q12" s="717"/>
      <c r="R12" s="717"/>
      <c r="S12" s="717"/>
      <c r="T12" s="699"/>
    </row>
    <row r="13" spans="1:20" ht="67.5" customHeight="1" x14ac:dyDescent="0.2">
      <c r="A13" s="795"/>
      <c r="B13" s="800"/>
      <c r="C13" s="718" t="s">
        <v>6</v>
      </c>
      <c r="D13" s="719">
        <v>5</v>
      </c>
      <c r="E13" s="676">
        <f t="shared" ref="E13:E14" si="2">SUM(F13+G13+H13+K13+L13+M13+N13+O13+P13+Q13+R13+S13)</f>
        <v>0</v>
      </c>
      <c r="F13" s="714">
        <v>0</v>
      </c>
      <c r="G13" s="714">
        <v>0</v>
      </c>
      <c r="H13" s="714">
        <v>0</v>
      </c>
      <c r="I13" s="714">
        <f t="shared" si="0"/>
        <v>0</v>
      </c>
      <c r="J13" s="623">
        <f t="shared" si="1"/>
        <v>0</v>
      </c>
      <c r="K13" s="715"/>
      <c r="L13" s="715"/>
      <c r="M13" s="715"/>
      <c r="N13" s="715"/>
      <c r="O13" s="715"/>
      <c r="P13" s="715"/>
      <c r="Q13" s="715"/>
      <c r="R13" s="715"/>
      <c r="S13" s="715"/>
      <c r="T13" s="699"/>
    </row>
    <row r="14" spans="1:20" ht="73.5" customHeight="1" x14ac:dyDescent="0.2">
      <c r="A14" s="795"/>
      <c r="B14" s="800"/>
      <c r="C14" s="713" t="s">
        <v>10</v>
      </c>
      <c r="D14" s="720">
        <v>10</v>
      </c>
      <c r="E14" s="676">
        <f t="shared" si="2"/>
        <v>5</v>
      </c>
      <c r="F14" s="721">
        <v>1</v>
      </c>
      <c r="G14" s="721">
        <v>2</v>
      </c>
      <c r="H14" s="721">
        <v>2</v>
      </c>
      <c r="I14" s="714">
        <f t="shared" si="0"/>
        <v>5</v>
      </c>
      <c r="J14" s="623">
        <f t="shared" si="1"/>
        <v>0.5</v>
      </c>
      <c r="K14" s="721"/>
      <c r="L14" s="721"/>
      <c r="M14" s="721"/>
      <c r="N14" s="721"/>
      <c r="O14" s="721"/>
      <c r="P14" s="721"/>
      <c r="Q14" s="721"/>
      <c r="R14" s="721"/>
      <c r="S14" s="721"/>
      <c r="T14" s="699"/>
    </row>
    <row r="15" spans="1:20" s="735" customFormat="1" ht="46.5" customHeight="1" x14ac:dyDescent="0.25">
      <c r="A15" s="795"/>
      <c r="B15" s="801"/>
      <c r="C15" s="736" t="s">
        <v>824</v>
      </c>
      <c r="D15" s="722">
        <f>SUM(D11:D14)</f>
        <v>85</v>
      </c>
      <c r="E15" s="722">
        <f>SUM(E11:E14)</f>
        <v>11</v>
      </c>
      <c r="F15" s="722">
        <f t="shared" ref="F15:S15" si="3">SUM(F11:F14)</f>
        <v>1</v>
      </c>
      <c r="G15" s="730">
        <f t="shared" si="3"/>
        <v>6</v>
      </c>
      <c r="H15" s="730">
        <f t="shared" si="3"/>
        <v>4</v>
      </c>
      <c r="I15" s="775">
        <f t="shared" si="3"/>
        <v>11</v>
      </c>
      <c r="J15" s="779">
        <f>+I15/D15</f>
        <v>0.12941176470588237</v>
      </c>
      <c r="K15" s="722">
        <f t="shared" si="3"/>
        <v>0</v>
      </c>
      <c r="L15" s="722">
        <f t="shared" si="3"/>
        <v>0</v>
      </c>
      <c r="M15" s="722">
        <f t="shared" si="3"/>
        <v>0</v>
      </c>
      <c r="N15" s="722">
        <f t="shared" si="3"/>
        <v>0</v>
      </c>
      <c r="O15" s="722">
        <f t="shared" si="3"/>
        <v>0</v>
      </c>
      <c r="P15" s="722">
        <f t="shared" si="3"/>
        <v>0</v>
      </c>
      <c r="Q15" s="722">
        <f t="shared" si="3"/>
        <v>0</v>
      </c>
      <c r="R15" s="722">
        <f t="shared" si="3"/>
        <v>0</v>
      </c>
      <c r="S15" s="722">
        <f t="shared" si="3"/>
        <v>0</v>
      </c>
      <c r="T15" s="734"/>
    </row>
    <row r="16" spans="1:20" s="706" customFormat="1" ht="54.75" customHeight="1" x14ac:dyDescent="0.25">
      <c r="B16" s="700"/>
      <c r="C16" s="701"/>
      <c r="D16" s="702"/>
      <c r="E16" s="702"/>
      <c r="F16" s="702"/>
      <c r="G16" s="702"/>
      <c r="H16" s="702"/>
      <c r="I16" s="702"/>
      <c r="J16" s="702"/>
      <c r="K16" s="702"/>
      <c r="L16" s="702"/>
      <c r="M16" s="702"/>
      <c r="N16" s="702"/>
      <c r="O16" s="702"/>
      <c r="P16" s="702"/>
      <c r="Q16" s="702"/>
      <c r="R16" s="703"/>
      <c r="S16" s="703"/>
      <c r="T16" s="704"/>
    </row>
    <row r="17" spans="1:21" s="706" customFormat="1" ht="75" customHeight="1" x14ac:dyDescent="0.2">
      <c r="A17" s="709" t="s">
        <v>830</v>
      </c>
      <c r="B17" s="709" t="s">
        <v>827</v>
      </c>
      <c r="C17" s="709" t="s">
        <v>833</v>
      </c>
      <c r="D17" s="709" t="s">
        <v>825</v>
      </c>
      <c r="E17" s="709" t="s">
        <v>835</v>
      </c>
      <c r="F17" s="709" t="s">
        <v>812</v>
      </c>
      <c r="G17" s="709" t="s">
        <v>813</v>
      </c>
      <c r="H17" s="709" t="s">
        <v>814</v>
      </c>
      <c r="I17" s="709" t="s">
        <v>836</v>
      </c>
      <c r="J17" s="709" t="s">
        <v>834</v>
      </c>
      <c r="K17" s="709" t="s">
        <v>815</v>
      </c>
      <c r="L17" s="709" t="s">
        <v>816</v>
      </c>
      <c r="M17" s="709" t="s">
        <v>817</v>
      </c>
      <c r="N17" s="709" t="s">
        <v>818</v>
      </c>
      <c r="O17" s="709" t="s">
        <v>819</v>
      </c>
      <c r="P17" s="709" t="s">
        <v>820</v>
      </c>
      <c r="Q17" s="709" t="s">
        <v>821</v>
      </c>
      <c r="R17" s="709" t="s">
        <v>822</v>
      </c>
      <c r="S17" s="709" t="s">
        <v>823</v>
      </c>
      <c r="T17" s="703"/>
    </row>
    <row r="18" spans="1:21" s="691" customFormat="1" ht="58.5" customHeight="1" x14ac:dyDescent="0.25">
      <c r="A18" s="799" t="s">
        <v>829</v>
      </c>
      <c r="B18" s="802" t="s">
        <v>124</v>
      </c>
      <c r="C18" s="723" t="s">
        <v>40</v>
      </c>
      <c r="D18" s="676">
        <v>1</v>
      </c>
      <c r="E18" s="677">
        <f>SUM(F18+G18+H18+K18+L18+M18+N18+O18+P18+Q18+R18+S18)</f>
        <v>0</v>
      </c>
      <c r="F18" s="714">
        <v>0</v>
      </c>
      <c r="G18" s="721">
        <v>0</v>
      </c>
      <c r="H18" s="721">
        <v>0</v>
      </c>
      <c r="I18" s="721">
        <f>F18+G18+H18</f>
        <v>0</v>
      </c>
      <c r="J18" s="731">
        <f>+I18/D18</f>
        <v>0</v>
      </c>
      <c r="K18" s="721"/>
      <c r="L18" s="721"/>
      <c r="M18" s="721"/>
      <c r="N18" s="721"/>
      <c r="O18" s="721"/>
      <c r="P18" s="721"/>
      <c r="Q18" s="721"/>
      <c r="R18" s="721"/>
      <c r="S18" s="721"/>
      <c r="T18" s="699"/>
    </row>
    <row r="19" spans="1:21" s="691" customFormat="1" ht="70.5" customHeight="1" x14ac:dyDescent="0.25">
      <c r="A19" s="800"/>
      <c r="B19" s="802"/>
      <c r="C19" s="723" t="s">
        <v>45</v>
      </c>
      <c r="D19" s="676">
        <v>2</v>
      </c>
      <c r="E19" s="677">
        <f t="shared" ref="E19:E20" si="4">SUM(F19+G19+H19+K19+L19+M19+N19+O19+P19+Q19+R19+S19)</f>
        <v>0</v>
      </c>
      <c r="F19" s="714">
        <v>0</v>
      </c>
      <c r="G19" s="721">
        <v>0</v>
      </c>
      <c r="H19" s="721">
        <v>0</v>
      </c>
      <c r="I19" s="721">
        <f t="shared" ref="I19:I20" si="5">F19+G19+H19</f>
        <v>0</v>
      </c>
      <c r="J19" s="731">
        <f t="shared" ref="J19:J20" si="6">+I19/D19</f>
        <v>0</v>
      </c>
      <c r="K19" s="721"/>
      <c r="L19" s="721"/>
      <c r="M19" s="721"/>
      <c r="N19" s="721"/>
      <c r="O19" s="721"/>
      <c r="P19" s="721"/>
      <c r="Q19" s="721"/>
      <c r="R19" s="721"/>
      <c r="S19" s="721"/>
      <c r="T19" s="699"/>
    </row>
    <row r="20" spans="1:21" s="691" customFormat="1" ht="76.5" customHeight="1" x14ac:dyDescent="0.25">
      <c r="A20" s="800"/>
      <c r="B20" s="802"/>
      <c r="C20" s="724" t="s">
        <v>46</v>
      </c>
      <c r="D20" s="678">
        <v>10</v>
      </c>
      <c r="E20" s="677">
        <f t="shared" si="4"/>
        <v>0</v>
      </c>
      <c r="F20" s="714">
        <v>0</v>
      </c>
      <c r="G20" s="714">
        <v>0</v>
      </c>
      <c r="H20" s="714">
        <v>0</v>
      </c>
      <c r="I20" s="721">
        <f t="shared" si="5"/>
        <v>0</v>
      </c>
      <c r="J20" s="731">
        <f t="shared" si="6"/>
        <v>0</v>
      </c>
      <c r="K20" s="715"/>
      <c r="L20" s="715"/>
      <c r="M20" s="715"/>
      <c r="N20" s="715"/>
      <c r="O20" s="715"/>
      <c r="P20" s="715"/>
      <c r="Q20" s="715"/>
      <c r="R20" s="715"/>
      <c r="S20" s="715"/>
      <c r="T20" s="699"/>
    </row>
    <row r="21" spans="1:21" s="694" customFormat="1" ht="41.25" customHeight="1" x14ac:dyDescent="0.25">
      <c r="A21" s="801"/>
      <c r="B21" s="802"/>
      <c r="C21" s="736" t="s">
        <v>824</v>
      </c>
      <c r="D21" s="722">
        <f t="shared" ref="D21:S21" si="7">SUM(D18:D20)</f>
        <v>13</v>
      </c>
      <c r="E21" s="722">
        <f t="shared" si="7"/>
        <v>0</v>
      </c>
      <c r="F21" s="722">
        <f t="shared" si="7"/>
        <v>0</v>
      </c>
      <c r="G21" s="730">
        <f t="shared" si="7"/>
        <v>0</v>
      </c>
      <c r="H21" s="730">
        <f t="shared" si="7"/>
        <v>0</v>
      </c>
      <c r="I21" s="775">
        <f t="shared" si="7"/>
        <v>0</v>
      </c>
      <c r="J21" s="780">
        <f>+I21/D21</f>
        <v>0</v>
      </c>
      <c r="K21" s="722">
        <f t="shared" si="7"/>
        <v>0</v>
      </c>
      <c r="L21" s="722">
        <f t="shared" si="7"/>
        <v>0</v>
      </c>
      <c r="M21" s="722">
        <f t="shared" si="7"/>
        <v>0</v>
      </c>
      <c r="N21" s="722">
        <f t="shared" si="7"/>
        <v>0</v>
      </c>
      <c r="O21" s="722">
        <f t="shared" si="7"/>
        <v>0</v>
      </c>
      <c r="P21" s="722">
        <f t="shared" si="7"/>
        <v>0</v>
      </c>
      <c r="Q21" s="722">
        <f t="shared" si="7"/>
        <v>0</v>
      </c>
      <c r="R21" s="722">
        <f t="shared" si="7"/>
        <v>0</v>
      </c>
      <c r="S21" s="722">
        <f t="shared" si="7"/>
        <v>0</v>
      </c>
      <c r="T21" s="734"/>
    </row>
    <row r="22" spans="1:21" s="706" customFormat="1" ht="38.25" customHeight="1" x14ac:dyDescent="0.25">
      <c r="A22" s="742"/>
      <c r="B22" s="700"/>
      <c r="C22" s="701"/>
      <c r="D22" s="702"/>
      <c r="E22" s="702"/>
      <c r="F22" s="702"/>
      <c r="G22" s="702"/>
      <c r="H22" s="702"/>
      <c r="I22" s="702"/>
      <c r="J22" s="702"/>
      <c r="K22" s="702"/>
      <c r="L22" s="702"/>
      <c r="M22" s="702"/>
      <c r="N22" s="702"/>
      <c r="O22" s="702"/>
      <c r="P22" s="702"/>
      <c r="Q22" s="702"/>
      <c r="R22" s="703"/>
      <c r="S22" s="703"/>
      <c r="T22" s="704"/>
    </row>
    <row r="23" spans="1:21" s="706" customFormat="1" ht="75" customHeight="1" x14ac:dyDescent="0.2">
      <c r="A23" s="709" t="s">
        <v>830</v>
      </c>
      <c r="B23" s="709" t="s">
        <v>827</v>
      </c>
      <c r="C23" s="709" t="s">
        <v>832</v>
      </c>
      <c r="D23" s="709" t="s">
        <v>825</v>
      </c>
      <c r="E23" s="709" t="s">
        <v>835</v>
      </c>
      <c r="F23" s="709" t="s">
        <v>812</v>
      </c>
      <c r="G23" s="709" t="s">
        <v>813</v>
      </c>
      <c r="H23" s="709" t="s">
        <v>814</v>
      </c>
      <c r="I23" s="709" t="s">
        <v>836</v>
      </c>
      <c r="J23" s="709" t="s">
        <v>834</v>
      </c>
      <c r="K23" s="709" t="s">
        <v>815</v>
      </c>
      <c r="L23" s="709" t="s">
        <v>816</v>
      </c>
      <c r="M23" s="709" t="s">
        <v>817</v>
      </c>
      <c r="N23" s="709" t="s">
        <v>818</v>
      </c>
      <c r="O23" s="709" t="s">
        <v>819</v>
      </c>
      <c r="P23" s="709" t="s">
        <v>820</v>
      </c>
      <c r="Q23" s="709" t="s">
        <v>821</v>
      </c>
      <c r="R23" s="709" t="s">
        <v>822</v>
      </c>
      <c r="S23" s="709" t="s">
        <v>823</v>
      </c>
      <c r="T23" s="729"/>
      <c r="U23" s="703"/>
    </row>
    <row r="24" spans="1:21" ht="69.75" customHeight="1" x14ac:dyDescent="0.2">
      <c r="A24" s="794" t="s">
        <v>829</v>
      </c>
      <c r="B24" s="794" t="s">
        <v>791</v>
      </c>
      <c r="C24" s="725" t="s">
        <v>14</v>
      </c>
      <c r="D24" s="726">
        <v>600</v>
      </c>
      <c r="E24" s="726">
        <f>F24+G24+H24+K24+L24+M24+N24+O24+P24+Q24+R24+S24</f>
        <v>0</v>
      </c>
      <c r="F24" s="727">
        <v>0</v>
      </c>
      <c r="G24" s="727">
        <v>0</v>
      </c>
      <c r="H24" s="727">
        <v>0</v>
      </c>
      <c r="I24" s="727">
        <f>F24+G24+H24</f>
        <v>0</v>
      </c>
      <c r="J24" s="732">
        <f>+I24/D24</f>
        <v>0</v>
      </c>
      <c r="K24" s="727"/>
      <c r="L24" s="727"/>
      <c r="M24" s="727"/>
      <c r="N24" s="727"/>
      <c r="O24" s="727"/>
      <c r="P24" s="727"/>
      <c r="Q24" s="727"/>
      <c r="R24" s="727"/>
      <c r="S24" s="728"/>
      <c r="T24" s="699"/>
      <c r="U24" s="699"/>
    </row>
    <row r="25" spans="1:21" ht="51.75" customHeight="1" x14ac:dyDescent="0.2">
      <c r="A25" s="795"/>
      <c r="B25" s="795"/>
      <c r="C25" s="666" t="s">
        <v>35</v>
      </c>
      <c r="D25" s="645">
        <v>1000</v>
      </c>
      <c r="E25" s="726">
        <f t="shared" ref="E25:E31" si="8">F25+G25+H25+K25+L25+M25+N25+O25+P25+Q25+R25+S25</f>
        <v>226</v>
      </c>
      <c r="F25" s="667">
        <v>73</v>
      </c>
      <c r="G25" s="667">
        <v>77</v>
      </c>
      <c r="H25" s="667">
        <v>76</v>
      </c>
      <c r="I25" s="727">
        <f t="shared" ref="I25:I31" si="9">F25+G25+H25</f>
        <v>226</v>
      </c>
      <c r="J25" s="732">
        <f t="shared" ref="J25:J31" si="10">+I25/D25</f>
        <v>0.22600000000000001</v>
      </c>
      <c r="K25" s="667"/>
      <c r="L25" s="667"/>
      <c r="M25" s="667"/>
      <c r="N25" s="667"/>
      <c r="O25" s="667"/>
      <c r="P25" s="667"/>
      <c r="Q25" s="667"/>
      <c r="R25" s="667"/>
      <c r="S25" s="668"/>
      <c r="T25" s="699"/>
      <c r="U25" s="699"/>
    </row>
    <row r="26" spans="1:21" ht="51.75" customHeight="1" x14ac:dyDescent="0.2">
      <c r="A26" s="795"/>
      <c r="B26" s="795"/>
      <c r="C26" s="666" t="s">
        <v>37</v>
      </c>
      <c r="D26" s="645">
        <v>100000</v>
      </c>
      <c r="E26" s="726">
        <f t="shared" si="8"/>
        <v>24611</v>
      </c>
      <c r="F26" s="669">
        <v>7558</v>
      </c>
      <c r="G26" s="669">
        <v>12357</v>
      </c>
      <c r="H26" s="669">
        <v>4696</v>
      </c>
      <c r="I26" s="727">
        <f t="shared" si="9"/>
        <v>24611</v>
      </c>
      <c r="J26" s="732">
        <f t="shared" si="10"/>
        <v>0.24611</v>
      </c>
      <c r="K26" s="669"/>
      <c r="L26" s="669"/>
      <c r="M26" s="669"/>
      <c r="N26" s="669"/>
      <c r="O26" s="669"/>
      <c r="P26" s="669"/>
      <c r="Q26" s="669"/>
      <c r="R26" s="669"/>
      <c r="S26" s="670"/>
      <c r="T26" s="699"/>
      <c r="U26" s="699"/>
    </row>
    <row r="27" spans="1:21" ht="57" customHeight="1" x14ac:dyDescent="0.2">
      <c r="A27" s="795"/>
      <c r="B27" s="795"/>
      <c r="C27" s="666" t="s">
        <v>18</v>
      </c>
      <c r="D27" s="645">
        <v>50</v>
      </c>
      <c r="E27" s="726">
        <f t="shared" si="8"/>
        <v>24</v>
      </c>
      <c r="F27" s="667">
        <v>6</v>
      </c>
      <c r="G27" s="667">
        <v>12</v>
      </c>
      <c r="H27" s="667">
        <v>6</v>
      </c>
      <c r="I27" s="727">
        <f t="shared" si="9"/>
        <v>24</v>
      </c>
      <c r="J27" s="732">
        <f t="shared" si="10"/>
        <v>0.48</v>
      </c>
      <c r="K27" s="667"/>
      <c r="L27" s="667"/>
      <c r="M27" s="667"/>
      <c r="N27" s="667"/>
      <c r="O27" s="667"/>
      <c r="P27" s="667"/>
      <c r="Q27" s="667"/>
      <c r="R27" s="667"/>
      <c r="S27" s="668"/>
      <c r="T27" s="699"/>
      <c r="U27" s="699"/>
    </row>
    <row r="28" spans="1:21" ht="75" customHeight="1" x14ac:dyDescent="0.2">
      <c r="A28" s="795"/>
      <c r="B28" s="795"/>
      <c r="C28" s="666" t="s">
        <v>20</v>
      </c>
      <c r="D28" s="645">
        <v>400</v>
      </c>
      <c r="E28" s="726">
        <f t="shared" si="8"/>
        <v>77</v>
      </c>
      <c r="F28" s="669">
        <v>7</v>
      </c>
      <c r="G28" s="669">
        <v>6</v>
      </c>
      <c r="H28" s="669">
        <v>64</v>
      </c>
      <c r="I28" s="727">
        <f t="shared" si="9"/>
        <v>77</v>
      </c>
      <c r="J28" s="732">
        <f t="shared" si="10"/>
        <v>0.1925</v>
      </c>
      <c r="K28" s="669"/>
      <c r="L28" s="669"/>
      <c r="M28" s="669"/>
      <c r="N28" s="669"/>
      <c r="O28" s="669"/>
      <c r="P28" s="669"/>
      <c r="Q28" s="669"/>
      <c r="R28" s="669"/>
      <c r="S28" s="670"/>
      <c r="T28" s="699"/>
      <c r="U28" s="699"/>
    </row>
    <row r="29" spans="1:21" ht="75" customHeight="1" x14ac:dyDescent="0.2">
      <c r="A29" s="795"/>
      <c r="B29" s="795"/>
      <c r="C29" s="666" t="s">
        <v>25</v>
      </c>
      <c r="D29" s="645">
        <v>3</v>
      </c>
      <c r="E29" s="726">
        <f t="shared" si="8"/>
        <v>0</v>
      </c>
      <c r="F29" s="671">
        <v>0</v>
      </c>
      <c r="G29" s="667">
        <v>0</v>
      </c>
      <c r="H29" s="667">
        <v>0</v>
      </c>
      <c r="I29" s="727">
        <f t="shared" si="9"/>
        <v>0</v>
      </c>
      <c r="J29" s="732">
        <f t="shared" si="10"/>
        <v>0</v>
      </c>
      <c r="K29" s="667"/>
      <c r="L29" s="667"/>
      <c r="M29" s="667"/>
      <c r="N29" s="667"/>
      <c r="O29" s="667"/>
      <c r="P29" s="667"/>
      <c r="Q29" s="667"/>
      <c r="R29" s="667"/>
      <c r="S29" s="668"/>
      <c r="T29" s="699"/>
      <c r="U29" s="699"/>
    </row>
    <row r="30" spans="1:21" ht="75" customHeight="1" x14ac:dyDescent="0.2">
      <c r="A30" s="795"/>
      <c r="B30" s="795"/>
      <c r="C30" s="666" t="s">
        <v>28</v>
      </c>
      <c r="D30" s="645">
        <v>70</v>
      </c>
      <c r="E30" s="726">
        <f t="shared" si="8"/>
        <v>27</v>
      </c>
      <c r="F30" s="669">
        <v>1</v>
      </c>
      <c r="G30" s="669">
        <v>5</v>
      </c>
      <c r="H30" s="669">
        <v>21</v>
      </c>
      <c r="I30" s="727">
        <f t="shared" si="9"/>
        <v>27</v>
      </c>
      <c r="J30" s="732">
        <f t="shared" si="10"/>
        <v>0.38571428571428573</v>
      </c>
      <c r="K30" s="669"/>
      <c r="L30" s="669"/>
      <c r="M30" s="669"/>
      <c r="N30" s="669"/>
      <c r="O30" s="669"/>
      <c r="P30" s="669"/>
      <c r="Q30" s="669"/>
      <c r="R30" s="669"/>
      <c r="S30" s="669"/>
      <c r="T30" s="699"/>
      <c r="U30" s="699"/>
    </row>
    <row r="31" spans="1:21" ht="75" customHeight="1" x14ac:dyDescent="0.2">
      <c r="A31" s="795"/>
      <c r="B31" s="795"/>
      <c r="C31" s="672" t="s">
        <v>31</v>
      </c>
      <c r="D31" s="645">
        <v>800</v>
      </c>
      <c r="E31" s="726">
        <f t="shared" si="8"/>
        <v>128</v>
      </c>
      <c r="F31" s="669">
        <v>12</v>
      </c>
      <c r="G31" s="669">
        <v>65</v>
      </c>
      <c r="H31" s="669">
        <v>51</v>
      </c>
      <c r="I31" s="727">
        <f t="shared" si="9"/>
        <v>128</v>
      </c>
      <c r="J31" s="732">
        <f t="shared" si="10"/>
        <v>0.16</v>
      </c>
      <c r="K31" s="673"/>
      <c r="L31" s="673"/>
      <c r="M31" s="673"/>
      <c r="N31" s="673"/>
      <c r="O31" s="673"/>
      <c r="P31" s="673"/>
      <c r="Q31" s="673"/>
      <c r="R31" s="673"/>
      <c r="S31" s="673"/>
      <c r="T31" s="699"/>
      <c r="U31" s="699"/>
    </row>
    <row r="32" spans="1:21" s="694" customFormat="1" ht="33.75" customHeight="1" x14ac:dyDescent="0.25">
      <c r="A32" s="795"/>
      <c r="B32" s="795"/>
      <c r="C32" s="736" t="s">
        <v>824</v>
      </c>
      <c r="D32" s="733">
        <f t="shared" ref="D32:S32" si="11">SUM(D24:D31)</f>
        <v>102923</v>
      </c>
      <c r="E32" s="744">
        <f>SUM(E24:E31)</f>
        <v>25093</v>
      </c>
      <c r="F32" s="733">
        <f t="shared" si="11"/>
        <v>7657</v>
      </c>
      <c r="G32" s="733">
        <f t="shared" si="11"/>
        <v>12522</v>
      </c>
      <c r="H32" s="733">
        <f t="shared" si="11"/>
        <v>4914</v>
      </c>
      <c r="I32" s="776">
        <f t="shared" si="11"/>
        <v>25093</v>
      </c>
      <c r="J32" s="781">
        <f>+I32/D32</f>
        <v>0.24380362018207785</v>
      </c>
      <c r="K32" s="733">
        <f t="shared" si="11"/>
        <v>0</v>
      </c>
      <c r="L32" s="733">
        <f t="shared" si="11"/>
        <v>0</v>
      </c>
      <c r="M32" s="733">
        <f t="shared" si="11"/>
        <v>0</v>
      </c>
      <c r="N32" s="733">
        <f t="shared" si="11"/>
        <v>0</v>
      </c>
      <c r="O32" s="733">
        <f t="shared" si="11"/>
        <v>0</v>
      </c>
      <c r="P32" s="733">
        <f t="shared" si="11"/>
        <v>0</v>
      </c>
      <c r="Q32" s="733">
        <f t="shared" si="11"/>
        <v>0</v>
      </c>
      <c r="R32" s="733">
        <f t="shared" si="11"/>
        <v>0</v>
      </c>
      <c r="S32" s="733">
        <f t="shared" si="11"/>
        <v>0</v>
      </c>
      <c r="T32" s="734"/>
      <c r="U32" s="734"/>
    </row>
    <row r="33" spans="1:4" s="706" customFormat="1" ht="49.5" customHeight="1" x14ac:dyDescent="0.2">
      <c r="A33" s="700"/>
      <c r="D33" s="743"/>
    </row>
    <row r="34" spans="1:4" x14ac:dyDescent="0.2">
      <c r="D34" s="674"/>
    </row>
    <row r="35" spans="1:4" s="695" customFormat="1" x14ac:dyDescent="0.2">
      <c r="A35" s="689"/>
    </row>
    <row r="36" spans="1:4" s="695" customFormat="1" ht="18" customHeight="1" x14ac:dyDescent="0.2">
      <c r="A36" s="692"/>
    </row>
    <row r="37" spans="1:4" x14ac:dyDescent="0.2">
      <c r="A37" s="689"/>
      <c r="D37" s="674"/>
    </row>
    <row r="38" spans="1:4" ht="15.75" x14ac:dyDescent="0.2">
      <c r="A38" s="690"/>
      <c r="D38" s="674"/>
    </row>
  </sheetData>
  <mergeCells count="8">
    <mergeCell ref="A24:A32"/>
    <mergeCell ref="B24:B32"/>
    <mergeCell ref="A1:F2"/>
    <mergeCell ref="A8:J8"/>
    <mergeCell ref="A11:A15"/>
    <mergeCell ref="B11:B15"/>
    <mergeCell ref="A18:A21"/>
    <mergeCell ref="B18:B21"/>
  </mergeCells>
  <conditionalFormatting sqref="H2:O2">
    <cfRule type="iconSet" priority="2">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zoomScale="55" zoomScaleNormal="55" zoomScaleSheetLayoutView="55" workbookViewId="0">
      <selection activeCell="G6" sqref="G6"/>
    </sheetView>
  </sheetViews>
  <sheetFormatPr baseColWidth="10" defaultColWidth="11.42578125" defaultRowHeight="15" x14ac:dyDescent="0.2"/>
  <cols>
    <col min="1" max="1" width="33.5703125" style="691" customWidth="1"/>
    <col min="2" max="2" width="43.5703125" style="674" customWidth="1"/>
    <col min="3" max="3" width="48.85546875" style="674" customWidth="1"/>
    <col min="4" max="4" width="25.28515625" style="675" customWidth="1"/>
    <col min="5" max="5" width="17.28515625" style="674" customWidth="1"/>
    <col min="6" max="6" width="15.5703125" style="674" customWidth="1"/>
    <col min="7" max="7" width="20.5703125" style="674" customWidth="1"/>
    <col min="8" max="8" width="17.140625" style="674" customWidth="1"/>
    <col min="9" max="9" width="17" style="674" customWidth="1"/>
    <col min="10" max="10" width="19.28515625" style="674" customWidth="1"/>
    <col min="11" max="11" width="16.28515625" style="674" hidden="1" customWidth="1"/>
    <col min="12" max="12" width="13.7109375" style="674" hidden="1" customWidth="1"/>
    <col min="13" max="13" width="18.85546875" style="674" hidden="1" customWidth="1"/>
    <col min="14" max="14" width="13.7109375" style="674" hidden="1" customWidth="1"/>
    <col min="15" max="15" width="16.5703125" style="674" hidden="1" customWidth="1"/>
    <col min="16" max="17" width="16.7109375" style="674" hidden="1" customWidth="1"/>
    <col min="18" max="18" width="17.5703125" style="674" hidden="1" customWidth="1"/>
    <col min="19" max="19" width="18.42578125" style="674" hidden="1" customWidth="1"/>
    <col min="20" max="20" width="34.42578125" style="674" customWidth="1"/>
    <col min="21" max="16384" width="11.42578125" style="674"/>
  </cols>
  <sheetData>
    <row r="1" spans="1:20" ht="51" customHeight="1" thickBot="1" x14ac:dyDescent="0.25">
      <c r="A1" s="811" t="s">
        <v>795</v>
      </c>
      <c r="B1" s="811"/>
      <c r="C1" s="811"/>
      <c r="D1" s="811"/>
      <c r="E1" s="811"/>
      <c r="F1" s="812"/>
      <c r="G1" s="679" t="s">
        <v>764</v>
      </c>
      <c r="H1" s="679" t="s">
        <v>765</v>
      </c>
      <c r="I1" s="679" t="s">
        <v>766</v>
      </c>
      <c r="J1" s="680" t="s">
        <v>767</v>
      </c>
      <c r="K1" s="681"/>
      <c r="L1" s="681"/>
      <c r="M1" s="681"/>
      <c r="N1" s="681"/>
      <c r="O1" s="681"/>
    </row>
    <row r="2" spans="1:20" ht="16.5" customHeight="1" thickBot="1" x14ac:dyDescent="0.25">
      <c r="A2" s="811"/>
      <c r="B2" s="811"/>
      <c r="C2" s="811"/>
      <c r="D2" s="811"/>
      <c r="E2" s="811"/>
      <c r="F2" s="812"/>
      <c r="G2" s="693">
        <f>AVERAGE(G6:G8)</f>
        <v>0.18666666666666668</v>
      </c>
      <c r="H2" s="682">
        <v>0.3667142060253934</v>
      </c>
      <c r="I2" s="682">
        <v>0.4583204834796914</v>
      </c>
      <c r="J2" s="683">
        <v>0.21309382138791735</v>
      </c>
      <c r="K2" s="684"/>
      <c r="L2" s="684"/>
      <c r="M2" s="684"/>
      <c r="N2" s="684"/>
      <c r="O2" s="684"/>
      <c r="P2" s="635"/>
      <c r="Q2" s="635"/>
      <c r="R2" s="635"/>
      <c r="S2" s="635"/>
      <c r="T2" s="635"/>
    </row>
    <row r="3" spans="1:20" ht="57" customHeight="1" x14ac:dyDescent="0.2">
      <c r="A3" s="709" t="s">
        <v>826</v>
      </c>
      <c r="B3" s="685" t="s">
        <v>827</v>
      </c>
      <c r="C3" s="685" t="s">
        <v>768</v>
      </c>
      <c r="D3" s="685" t="s">
        <v>769</v>
      </c>
      <c r="E3" s="686" t="s">
        <v>770</v>
      </c>
      <c r="F3" s="685" t="s">
        <v>110</v>
      </c>
      <c r="G3" s="777" t="s">
        <v>771</v>
      </c>
      <c r="H3" s="687" t="s">
        <v>772</v>
      </c>
      <c r="I3" s="687" t="s">
        <v>773</v>
      </c>
      <c r="J3" s="772" t="s">
        <v>774</v>
      </c>
      <c r="K3" s="687" t="s">
        <v>775</v>
      </c>
      <c r="L3" s="687" t="s">
        <v>776</v>
      </c>
      <c r="M3" s="687" t="s">
        <v>777</v>
      </c>
      <c r="N3" s="687" t="s">
        <v>778</v>
      </c>
      <c r="O3" s="687" t="s">
        <v>779</v>
      </c>
      <c r="P3" s="687" t="s">
        <v>780</v>
      </c>
      <c r="Q3" s="687" t="s">
        <v>781</v>
      </c>
      <c r="R3" s="687" t="s">
        <v>782</v>
      </c>
      <c r="S3" s="687" t="s">
        <v>783</v>
      </c>
      <c r="T3" s="688" t="s">
        <v>796</v>
      </c>
    </row>
    <row r="4" spans="1:20" ht="52.5" customHeight="1" x14ac:dyDescent="0.2">
      <c r="A4" s="710">
        <v>2299011</v>
      </c>
      <c r="B4" s="636" t="s">
        <v>126</v>
      </c>
      <c r="C4" s="636" t="s">
        <v>126</v>
      </c>
      <c r="D4" s="652" t="s">
        <v>801</v>
      </c>
      <c r="E4" s="637">
        <v>1</v>
      </c>
      <c r="F4" s="653">
        <v>0.5</v>
      </c>
      <c r="G4" s="778">
        <f>J4/F4</f>
        <v>0</v>
      </c>
      <c r="H4" s="654">
        <v>0</v>
      </c>
      <c r="I4" s="655">
        <v>0</v>
      </c>
      <c r="J4" s="782">
        <v>0</v>
      </c>
      <c r="K4" s="654"/>
      <c r="L4" s="654"/>
      <c r="M4" s="656"/>
      <c r="N4" s="654"/>
      <c r="O4" s="654"/>
      <c r="P4" s="656"/>
      <c r="Q4" s="654"/>
      <c r="R4" s="657"/>
      <c r="S4" s="656"/>
      <c r="T4" s="642" t="s">
        <v>802</v>
      </c>
    </row>
    <row r="5" spans="1:20" ht="75" x14ac:dyDescent="0.2">
      <c r="A5" s="710">
        <v>2299052</v>
      </c>
      <c r="B5" s="636" t="s">
        <v>125</v>
      </c>
      <c r="C5" s="636" t="s">
        <v>803</v>
      </c>
      <c r="D5" s="652" t="s">
        <v>804</v>
      </c>
      <c r="E5" s="658">
        <v>0.5</v>
      </c>
      <c r="F5" s="659">
        <v>0.25</v>
      </c>
      <c r="G5" s="778">
        <f>J5/F5</f>
        <v>0.24</v>
      </c>
      <c r="H5" s="654">
        <v>2.0799999999999999E-2</v>
      </c>
      <c r="I5" s="655">
        <v>0.04</v>
      </c>
      <c r="J5" s="782">
        <v>0.06</v>
      </c>
      <c r="K5" s="654"/>
      <c r="L5" s="654"/>
      <c r="M5" s="656"/>
      <c r="N5" s="654"/>
      <c r="O5" s="654"/>
      <c r="P5" s="656"/>
      <c r="Q5" s="654"/>
      <c r="R5" s="657"/>
      <c r="S5" s="656"/>
      <c r="T5" s="642" t="s">
        <v>805</v>
      </c>
    </row>
    <row r="6" spans="1:20" ht="48.75" customHeight="1" x14ac:dyDescent="0.2">
      <c r="A6" s="710">
        <v>2299058</v>
      </c>
      <c r="B6" s="636" t="s">
        <v>797</v>
      </c>
      <c r="C6" s="636" t="s">
        <v>798</v>
      </c>
      <c r="D6" s="637" t="s">
        <v>799</v>
      </c>
      <c r="E6" s="637">
        <v>400</v>
      </c>
      <c r="F6" s="637">
        <v>100</v>
      </c>
      <c r="G6" s="778">
        <f>J6/F6</f>
        <v>0</v>
      </c>
      <c r="H6" s="649">
        <v>0</v>
      </c>
      <c r="I6" s="649">
        <v>0</v>
      </c>
      <c r="J6" s="783">
        <v>0</v>
      </c>
      <c r="K6" s="646"/>
      <c r="L6" s="646"/>
      <c r="M6" s="650"/>
      <c r="N6" s="646"/>
      <c r="O6" s="646"/>
      <c r="P6" s="650"/>
      <c r="Q6" s="646"/>
      <c r="R6" s="651"/>
      <c r="S6" s="650"/>
      <c r="T6" s="642" t="s">
        <v>800</v>
      </c>
    </row>
    <row r="7" spans="1:20" ht="45" x14ac:dyDescent="0.2">
      <c r="A7" s="710">
        <v>2299060</v>
      </c>
      <c r="B7" s="636" t="s">
        <v>128</v>
      </c>
      <c r="C7" s="636" t="s">
        <v>806</v>
      </c>
      <c r="D7" s="652" t="s">
        <v>804</v>
      </c>
      <c r="E7" s="658">
        <v>1</v>
      </c>
      <c r="F7" s="653">
        <v>0.25</v>
      </c>
      <c r="G7" s="778">
        <f>J7/F7</f>
        <v>0.36</v>
      </c>
      <c r="H7" s="654">
        <v>0.04</v>
      </c>
      <c r="I7" s="655">
        <v>0.08</v>
      </c>
      <c r="J7" s="782">
        <v>0.09</v>
      </c>
      <c r="K7" s="654"/>
      <c r="L7" s="654"/>
      <c r="M7" s="656"/>
      <c r="N7" s="654"/>
      <c r="O7" s="654"/>
      <c r="P7" s="656"/>
      <c r="Q7" s="654"/>
      <c r="R7" s="657"/>
      <c r="S7" s="656"/>
      <c r="T7" s="642" t="s">
        <v>807</v>
      </c>
    </row>
    <row r="8" spans="1:20" ht="47.25" customHeight="1" x14ac:dyDescent="0.2">
      <c r="A8" s="710">
        <v>2299062</v>
      </c>
      <c r="B8" s="636" t="s">
        <v>808</v>
      </c>
      <c r="C8" s="636" t="s">
        <v>809</v>
      </c>
      <c r="D8" s="660" t="s">
        <v>810</v>
      </c>
      <c r="E8" s="658">
        <v>1</v>
      </c>
      <c r="F8" s="659">
        <v>0.25</v>
      </c>
      <c r="G8" s="778">
        <f>J8/F8</f>
        <v>0.2</v>
      </c>
      <c r="H8" s="654">
        <v>0.02</v>
      </c>
      <c r="I8" s="655">
        <v>0.04</v>
      </c>
      <c r="J8" s="782">
        <v>0.05</v>
      </c>
      <c r="K8" s="654"/>
      <c r="L8" s="654"/>
      <c r="M8" s="656"/>
      <c r="N8" s="654"/>
      <c r="O8" s="654"/>
      <c r="P8" s="656"/>
      <c r="Q8" s="654"/>
      <c r="R8" s="657"/>
      <c r="S8" s="656"/>
      <c r="T8" s="642" t="s">
        <v>811</v>
      </c>
    </row>
    <row r="9" spans="1:20" ht="36" customHeight="1" x14ac:dyDescent="0.2">
      <c r="B9" s="661"/>
      <c r="C9" s="662"/>
      <c r="D9" s="663"/>
      <c r="E9" s="663"/>
      <c r="F9" s="664"/>
      <c r="G9" s="664"/>
      <c r="H9" s="665"/>
      <c r="I9" s="665"/>
      <c r="J9" s="665"/>
      <c r="K9" s="665"/>
      <c r="L9" s="665"/>
      <c r="M9" s="665"/>
      <c r="N9" s="665"/>
      <c r="O9" s="665"/>
      <c r="P9" s="665"/>
      <c r="Q9" s="665"/>
      <c r="R9" s="665"/>
      <c r="S9" s="665"/>
      <c r="T9" s="643"/>
    </row>
    <row r="10" spans="1:20" ht="36" customHeight="1" x14ac:dyDescent="0.2">
      <c r="A10" s="798" t="s">
        <v>837</v>
      </c>
      <c r="B10" s="798"/>
      <c r="C10" s="798"/>
      <c r="D10" s="798"/>
      <c r="E10" s="798"/>
      <c r="F10" s="798"/>
      <c r="G10" s="798"/>
      <c r="H10" s="798"/>
      <c r="I10" s="798"/>
      <c r="J10" s="798"/>
      <c r="K10" s="665"/>
      <c r="L10" s="665"/>
      <c r="M10" s="665"/>
      <c r="N10" s="665"/>
      <c r="O10" s="665"/>
      <c r="P10" s="665"/>
      <c r="Q10" s="665"/>
      <c r="R10" s="665"/>
      <c r="S10" s="665"/>
      <c r="T10" s="643"/>
    </row>
    <row r="11" spans="1:20" s="754" customFormat="1" ht="36" customHeight="1" x14ac:dyDescent="0.2">
      <c r="A11" s="791"/>
      <c r="B11" s="791"/>
      <c r="C11" s="791"/>
      <c r="D11" s="788"/>
      <c r="E11" s="788"/>
      <c r="F11" s="788"/>
      <c r="G11" s="788"/>
      <c r="H11" s="788"/>
      <c r="I11" s="788"/>
      <c r="J11" s="788"/>
      <c r="K11" s="792"/>
      <c r="L11" s="792"/>
      <c r="M11" s="792"/>
      <c r="N11" s="792"/>
      <c r="O11" s="792"/>
      <c r="P11" s="792"/>
      <c r="Q11" s="792"/>
      <c r="R11" s="792"/>
      <c r="S11" s="792"/>
      <c r="T11" s="793"/>
    </row>
    <row r="12" spans="1:20" ht="48.75" customHeight="1" x14ac:dyDescent="0.2">
      <c r="A12" s="685" t="s">
        <v>830</v>
      </c>
      <c r="B12" s="685" t="s">
        <v>827</v>
      </c>
      <c r="C12" s="685" t="s">
        <v>828</v>
      </c>
      <c r="D12" s="709" t="s">
        <v>825</v>
      </c>
      <c r="E12" s="709" t="s">
        <v>835</v>
      </c>
      <c r="F12" s="709" t="s">
        <v>812</v>
      </c>
      <c r="G12" s="709" t="s">
        <v>813</v>
      </c>
      <c r="H12" s="709" t="s">
        <v>814</v>
      </c>
      <c r="I12" s="709" t="s">
        <v>836</v>
      </c>
      <c r="J12" s="709" t="s">
        <v>834</v>
      </c>
      <c r="K12" s="709" t="s">
        <v>815</v>
      </c>
      <c r="L12" s="709" t="s">
        <v>816</v>
      </c>
      <c r="M12" s="709" t="s">
        <v>817</v>
      </c>
      <c r="N12" s="709" t="s">
        <v>818</v>
      </c>
      <c r="O12" s="709" t="s">
        <v>819</v>
      </c>
      <c r="P12" s="709" t="s">
        <v>820</v>
      </c>
      <c r="Q12" s="709" t="s">
        <v>821</v>
      </c>
      <c r="R12" s="709" t="s">
        <v>822</v>
      </c>
      <c r="S12" s="709" t="s">
        <v>823</v>
      </c>
    </row>
    <row r="13" spans="1:20" ht="123.75" customHeight="1" x14ac:dyDescent="0.2">
      <c r="A13" s="756" t="s">
        <v>831</v>
      </c>
      <c r="B13" s="637" t="s">
        <v>126</v>
      </c>
      <c r="C13" s="672" t="s">
        <v>50</v>
      </c>
      <c r="D13" s="740">
        <v>0.5</v>
      </c>
      <c r="E13" s="731">
        <f>F13+G13+H13+K13+L13+M13+N13+O13+P13+Q13+R13+S13</f>
        <v>0</v>
      </c>
      <c r="F13" s="731">
        <v>0</v>
      </c>
      <c r="G13" s="731">
        <v>0</v>
      </c>
      <c r="H13" s="731">
        <v>0</v>
      </c>
      <c r="I13" s="784">
        <f>E13</f>
        <v>0</v>
      </c>
      <c r="J13" s="786">
        <f>+H13/D13</f>
        <v>0</v>
      </c>
      <c r="K13" s="737"/>
      <c r="L13" s="737"/>
      <c r="M13" s="737"/>
      <c r="N13" s="737"/>
      <c r="O13" s="737"/>
      <c r="P13" s="737"/>
      <c r="Q13" s="737"/>
      <c r="R13" s="737"/>
      <c r="S13" s="737"/>
    </row>
    <row r="14" spans="1:20" s="754" customFormat="1" ht="38.25" customHeight="1" x14ac:dyDescent="0.2">
      <c r="A14" s="746"/>
      <c r="B14" s="747"/>
      <c r="C14" s="748"/>
      <c r="D14" s="749"/>
      <c r="E14" s="750"/>
      <c r="F14" s="750"/>
      <c r="G14" s="750"/>
      <c r="H14" s="750"/>
      <c r="I14" s="750"/>
      <c r="J14" s="751"/>
      <c r="K14" s="752"/>
      <c r="L14" s="752"/>
      <c r="M14" s="752"/>
      <c r="N14" s="752"/>
      <c r="O14" s="752"/>
      <c r="P14" s="752"/>
      <c r="Q14" s="752"/>
      <c r="R14" s="752"/>
      <c r="S14" s="753"/>
    </row>
    <row r="15" spans="1:20" ht="48.75" customHeight="1" x14ac:dyDescent="0.2">
      <c r="A15" s="685" t="s">
        <v>830</v>
      </c>
      <c r="B15" s="685" t="s">
        <v>827</v>
      </c>
      <c r="C15" s="685" t="s">
        <v>828</v>
      </c>
      <c r="D15" s="709" t="s">
        <v>825</v>
      </c>
      <c r="E15" s="709" t="s">
        <v>835</v>
      </c>
      <c r="F15" s="709" t="s">
        <v>812</v>
      </c>
      <c r="G15" s="709" t="s">
        <v>813</v>
      </c>
      <c r="H15" s="709" t="s">
        <v>814</v>
      </c>
      <c r="I15" s="709" t="s">
        <v>836</v>
      </c>
      <c r="J15" s="709" t="s">
        <v>834</v>
      </c>
      <c r="K15" s="709" t="s">
        <v>815</v>
      </c>
      <c r="L15" s="709" t="s">
        <v>816</v>
      </c>
      <c r="M15" s="709" t="s">
        <v>817</v>
      </c>
      <c r="N15" s="709" t="s">
        <v>818</v>
      </c>
      <c r="O15" s="709" t="s">
        <v>819</v>
      </c>
      <c r="P15" s="709" t="s">
        <v>820</v>
      </c>
      <c r="Q15" s="709" t="s">
        <v>821</v>
      </c>
      <c r="R15" s="709" t="s">
        <v>822</v>
      </c>
      <c r="S15" s="709" t="s">
        <v>823</v>
      </c>
    </row>
    <row r="16" spans="1:20" ht="58.5" customHeight="1" x14ac:dyDescent="0.2">
      <c r="A16" s="803" t="s">
        <v>831</v>
      </c>
      <c r="B16" s="795" t="s">
        <v>125</v>
      </c>
      <c r="C16" s="672" t="s">
        <v>53</v>
      </c>
      <c r="D16" s="741">
        <v>0.125</v>
      </c>
      <c r="E16" s="731">
        <f t="shared" ref="E16:E32" si="0">F16+G16+H16+K16+L16+M16+N16+O16+P16+Q16+R16+S16</f>
        <v>0.03</v>
      </c>
      <c r="F16" s="731">
        <v>0.01</v>
      </c>
      <c r="G16" s="731">
        <v>0.01</v>
      </c>
      <c r="H16" s="731">
        <v>0.01</v>
      </c>
      <c r="I16" s="731">
        <f t="shared" ref="I16:I32" si="1">F16+G16+H16</f>
        <v>0.03</v>
      </c>
      <c r="J16" s="731">
        <f>+I16/D16</f>
        <v>0.24</v>
      </c>
      <c r="K16" s="737"/>
      <c r="L16" s="737"/>
      <c r="M16" s="737"/>
      <c r="N16" s="737"/>
      <c r="O16" s="737"/>
      <c r="P16" s="737"/>
      <c r="Q16" s="737"/>
      <c r="R16" s="737"/>
      <c r="S16" s="737"/>
    </row>
    <row r="17" spans="1:21" ht="58.5" customHeight="1" x14ac:dyDescent="0.2">
      <c r="A17" s="803"/>
      <c r="B17" s="795"/>
      <c r="C17" s="672" t="s">
        <v>56</v>
      </c>
      <c r="D17" s="741">
        <v>0.125</v>
      </c>
      <c r="E17" s="731">
        <f t="shared" si="0"/>
        <v>0.03</v>
      </c>
      <c r="F17" s="731">
        <v>0.01</v>
      </c>
      <c r="G17" s="731">
        <v>0.01</v>
      </c>
      <c r="H17" s="731">
        <v>0.01</v>
      </c>
      <c r="I17" s="731">
        <f t="shared" si="1"/>
        <v>0.03</v>
      </c>
      <c r="J17" s="731">
        <f>+I17/D17</f>
        <v>0.24</v>
      </c>
      <c r="K17" s="737"/>
      <c r="L17" s="737"/>
      <c r="M17" s="737"/>
      <c r="N17" s="737"/>
      <c r="O17" s="737"/>
      <c r="P17" s="721"/>
      <c r="Q17" s="737"/>
      <c r="R17" s="721"/>
      <c r="S17" s="721"/>
    </row>
    <row r="18" spans="1:21" s="694" customFormat="1" ht="33.75" customHeight="1" x14ac:dyDescent="0.25">
      <c r="A18" s="803"/>
      <c r="B18" s="795"/>
      <c r="C18" s="736" t="s">
        <v>824</v>
      </c>
      <c r="D18" s="745">
        <f t="shared" ref="D18:I18" si="2">SUM(D16:D17)</f>
        <v>0.25</v>
      </c>
      <c r="E18" s="765">
        <f t="shared" si="2"/>
        <v>0.06</v>
      </c>
      <c r="F18" s="745">
        <f t="shared" si="2"/>
        <v>0.02</v>
      </c>
      <c r="G18" s="745">
        <f t="shared" si="2"/>
        <v>0.02</v>
      </c>
      <c r="H18" s="745">
        <f t="shared" si="2"/>
        <v>0.02</v>
      </c>
      <c r="I18" s="785">
        <f t="shared" si="2"/>
        <v>0.06</v>
      </c>
      <c r="J18" s="780">
        <f>+I18/D18</f>
        <v>0.24</v>
      </c>
      <c r="K18" s="733">
        <f t="shared" ref="K18:S18" si="3">SUM(K5:K17)</f>
        <v>0</v>
      </c>
      <c r="L18" s="733">
        <f t="shared" si="3"/>
        <v>0</v>
      </c>
      <c r="M18" s="733">
        <f t="shared" si="3"/>
        <v>0</v>
      </c>
      <c r="N18" s="733">
        <f t="shared" si="3"/>
        <v>0</v>
      </c>
      <c r="O18" s="733">
        <f t="shared" si="3"/>
        <v>0</v>
      </c>
      <c r="P18" s="733">
        <f t="shared" si="3"/>
        <v>0</v>
      </c>
      <c r="Q18" s="733">
        <f t="shared" si="3"/>
        <v>0</v>
      </c>
      <c r="R18" s="733">
        <f t="shared" si="3"/>
        <v>0</v>
      </c>
      <c r="S18" s="733">
        <f t="shared" si="3"/>
        <v>0</v>
      </c>
      <c r="T18" s="734"/>
      <c r="U18" s="734"/>
    </row>
    <row r="19" spans="1:21" s="764" customFormat="1" ht="33.75" customHeight="1" x14ac:dyDescent="0.2">
      <c r="A19" s="755"/>
      <c r="B19" s="759"/>
      <c r="C19" s="760"/>
      <c r="D19" s="761"/>
      <c r="E19" s="762"/>
      <c r="F19" s="762"/>
      <c r="G19" s="762"/>
      <c r="H19" s="762"/>
      <c r="I19" s="762"/>
      <c r="J19" s="763"/>
      <c r="K19" s="762"/>
      <c r="L19" s="762"/>
      <c r="M19" s="762"/>
      <c r="N19" s="762"/>
      <c r="O19" s="762"/>
      <c r="P19" s="762"/>
      <c r="Q19" s="762"/>
      <c r="R19" s="762"/>
      <c r="S19" s="762"/>
      <c r="T19" s="757"/>
      <c r="U19" s="757"/>
    </row>
    <row r="20" spans="1:21" ht="48.75" customHeight="1" x14ac:dyDescent="0.2">
      <c r="A20" s="709" t="s">
        <v>830</v>
      </c>
      <c r="B20" s="709" t="s">
        <v>827</v>
      </c>
      <c r="C20" s="709" t="s">
        <v>828</v>
      </c>
      <c r="D20" s="709" t="s">
        <v>825</v>
      </c>
      <c r="E20" s="709" t="s">
        <v>835</v>
      </c>
      <c r="F20" s="709" t="s">
        <v>812</v>
      </c>
      <c r="G20" s="709" t="s">
        <v>813</v>
      </c>
      <c r="H20" s="709" t="s">
        <v>814</v>
      </c>
      <c r="I20" s="709" t="s">
        <v>836</v>
      </c>
      <c r="J20" s="709" t="s">
        <v>834</v>
      </c>
      <c r="K20" s="709" t="s">
        <v>815</v>
      </c>
      <c r="L20" s="709" t="s">
        <v>816</v>
      </c>
      <c r="M20" s="709" t="s">
        <v>817</v>
      </c>
      <c r="N20" s="709" t="s">
        <v>818</v>
      </c>
      <c r="O20" s="709" t="s">
        <v>819</v>
      </c>
      <c r="P20" s="709" t="s">
        <v>820</v>
      </c>
      <c r="Q20" s="709" t="s">
        <v>821</v>
      </c>
      <c r="R20" s="709" t="s">
        <v>822</v>
      </c>
      <c r="S20" s="709" t="s">
        <v>823</v>
      </c>
    </row>
    <row r="21" spans="1:21" ht="58.5" customHeight="1" x14ac:dyDescent="0.2">
      <c r="A21" s="806" t="s">
        <v>831</v>
      </c>
      <c r="B21" s="805" t="s">
        <v>797</v>
      </c>
      <c r="C21" s="672" t="s">
        <v>58</v>
      </c>
      <c r="D21" s="740">
        <v>0.25</v>
      </c>
      <c r="E21" s="731">
        <f t="shared" si="0"/>
        <v>0</v>
      </c>
      <c r="F21" s="731">
        <v>0</v>
      </c>
      <c r="G21" s="731">
        <v>0</v>
      </c>
      <c r="H21" s="731">
        <v>0</v>
      </c>
      <c r="I21" s="731">
        <f t="shared" si="1"/>
        <v>0</v>
      </c>
      <c r="J21" s="731">
        <f>+I21/D21</f>
        <v>0</v>
      </c>
      <c r="K21" s="737"/>
      <c r="L21" s="737"/>
      <c r="M21" s="737"/>
      <c r="N21" s="737"/>
      <c r="O21" s="737"/>
      <c r="P21" s="737"/>
      <c r="Q21" s="737"/>
      <c r="R21" s="737"/>
      <c r="S21" s="737"/>
    </row>
    <row r="22" spans="1:21" ht="81.75" customHeight="1" x14ac:dyDescent="0.2">
      <c r="A22" s="807"/>
      <c r="B22" s="794"/>
      <c r="C22" s="672" t="s">
        <v>64</v>
      </c>
      <c r="D22" s="710">
        <v>100</v>
      </c>
      <c r="E22" s="710">
        <f t="shared" si="0"/>
        <v>0</v>
      </c>
      <c r="F22" s="710">
        <v>0</v>
      </c>
      <c r="G22" s="710">
        <v>0</v>
      </c>
      <c r="H22" s="710">
        <v>0</v>
      </c>
      <c r="I22" s="787">
        <f t="shared" si="1"/>
        <v>0</v>
      </c>
      <c r="J22" s="786">
        <f>+I22/D22</f>
        <v>0</v>
      </c>
      <c r="K22" s="737"/>
      <c r="L22" s="737"/>
      <c r="M22" s="737"/>
      <c r="N22" s="737"/>
      <c r="O22" s="737"/>
      <c r="P22" s="737"/>
      <c r="Q22" s="737"/>
      <c r="R22" s="737"/>
      <c r="S22" s="737"/>
    </row>
    <row r="23" spans="1:21" s="694" customFormat="1" ht="33.75" customHeight="1" x14ac:dyDescent="0.25">
      <c r="A23" s="808"/>
      <c r="B23" s="809"/>
      <c r="C23" s="809"/>
      <c r="D23" s="809"/>
      <c r="E23" s="809"/>
      <c r="F23" s="809"/>
      <c r="G23" s="809"/>
      <c r="H23" s="809"/>
      <c r="I23" s="810"/>
      <c r="J23" s="771">
        <f>SUM(J21:J22)</f>
        <v>0</v>
      </c>
      <c r="K23" s="733">
        <f t="shared" ref="K23:S23" si="4">SUM(K8:K22)</f>
        <v>0</v>
      </c>
      <c r="L23" s="733">
        <f t="shared" si="4"/>
        <v>0</v>
      </c>
      <c r="M23" s="733">
        <f t="shared" si="4"/>
        <v>0</v>
      </c>
      <c r="N23" s="733">
        <f t="shared" si="4"/>
        <v>0</v>
      </c>
      <c r="O23" s="733">
        <f t="shared" si="4"/>
        <v>0</v>
      </c>
      <c r="P23" s="733">
        <f t="shared" si="4"/>
        <v>0</v>
      </c>
      <c r="Q23" s="733">
        <f t="shared" si="4"/>
        <v>0</v>
      </c>
      <c r="R23" s="733">
        <f t="shared" si="4"/>
        <v>0</v>
      </c>
      <c r="S23" s="733">
        <f t="shared" si="4"/>
        <v>0</v>
      </c>
      <c r="T23" s="734"/>
      <c r="U23" s="734"/>
    </row>
    <row r="24" spans="1:21" s="694" customFormat="1" ht="33.75" customHeight="1" x14ac:dyDescent="0.2">
      <c r="A24" s="766"/>
      <c r="B24" s="767"/>
      <c r="C24" s="760"/>
      <c r="D24" s="762"/>
      <c r="E24" s="762"/>
      <c r="F24" s="762"/>
      <c r="G24" s="762"/>
      <c r="H24" s="762"/>
      <c r="I24" s="762"/>
      <c r="J24" s="763"/>
      <c r="K24" s="762"/>
      <c r="L24" s="762"/>
      <c r="M24" s="762"/>
      <c r="N24" s="762"/>
      <c r="O24" s="762"/>
      <c r="P24" s="762"/>
      <c r="Q24" s="762"/>
      <c r="R24" s="762"/>
      <c r="S24" s="762"/>
      <c r="T24" s="734"/>
      <c r="U24" s="734"/>
    </row>
    <row r="25" spans="1:21" ht="48.75" customHeight="1" x14ac:dyDescent="0.2">
      <c r="A25" s="709" t="s">
        <v>830</v>
      </c>
      <c r="B25" s="709" t="s">
        <v>827</v>
      </c>
      <c r="C25" s="709" t="s">
        <v>828</v>
      </c>
      <c r="D25" s="709" t="s">
        <v>825</v>
      </c>
      <c r="E25" s="709" t="s">
        <v>835</v>
      </c>
      <c r="F25" s="709" t="s">
        <v>812</v>
      </c>
      <c r="G25" s="709" t="s">
        <v>813</v>
      </c>
      <c r="H25" s="709" t="s">
        <v>814</v>
      </c>
      <c r="I25" s="709" t="s">
        <v>836</v>
      </c>
      <c r="J25" s="709" t="s">
        <v>834</v>
      </c>
      <c r="K25" s="709" t="s">
        <v>815</v>
      </c>
      <c r="L25" s="709" t="s">
        <v>816</v>
      </c>
      <c r="M25" s="709" t="s">
        <v>817</v>
      </c>
      <c r="N25" s="709" t="s">
        <v>818</v>
      </c>
      <c r="O25" s="709" t="s">
        <v>819</v>
      </c>
      <c r="P25" s="709" t="s">
        <v>820</v>
      </c>
      <c r="Q25" s="709" t="s">
        <v>821</v>
      </c>
      <c r="R25" s="709" t="s">
        <v>822</v>
      </c>
      <c r="S25" s="709" t="s">
        <v>823</v>
      </c>
    </row>
    <row r="26" spans="1:21" ht="58.5" customHeight="1" x14ac:dyDescent="0.2">
      <c r="A26" s="803" t="s">
        <v>831</v>
      </c>
      <c r="B26" s="795" t="s">
        <v>128</v>
      </c>
      <c r="C26" s="672" t="s">
        <v>68</v>
      </c>
      <c r="D26" s="741">
        <v>0.125</v>
      </c>
      <c r="E26" s="731">
        <f t="shared" si="0"/>
        <v>4.4999999999999998E-2</v>
      </c>
      <c r="F26" s="731">
        <v>0.02</v>
      </c>
      <c r="G26" s="731">
        <v>0.02</v>
      </c>
      <c r="H26" s="731">
        <v>5.0000000000000001E-3</v>
      </c>
      <c r="I26" s="731">
        <f t="shared" si="1"/>
        <v>4.4999999999999998E-2</v>
      </c>
      <c r="J26" s="731">
        <f>+H26/D26</f>
        <v>0.04</v>
      </c>
      <c r="K26" s="737"/>
      <c r="L26" s="737"/>
      <c r="M26" s="737"/>
      <c r="N26" s="737"/>
      <c r="O26" s="737"/>
      <c r="P26" s="739"/>
      <c r="Q26" s="737"/>
      <c r="R26" s="737"/>
      <c r="S26" s="737"/>
    </row>
    <row r="27" spans="1:21" ht="58.5" customHeight="1" x14ac:dyDescent="0.2">
      <c r="A27" s="803"/>
      <c r="B27" s="795"/>
      <c r="C27" s="672" t="s">
        <v>71</v>
      </c>
      <c r="D27" s="741">
        <v>0.125</v>
      </c>
      <c r="E27" s="731">
        <f t="shared" si="0"/>
        <v>4.4999999999999998E-2</v>
      </c>
      <c r="F27" s="731">
        <v>0.02</v>
      </c>
      <c r="G27" s="731">
        <v>0.02</v>
      </c>
      <c r="H27" s="731">
        <v>5.0000000000000001E-3</v>
      </c>
      <c r="I27" s="731">
        <f t="shared" si="1"/>
        <v>4.4999999999999998E-2</v>
      </c>
      <c r="J27" s="731">
        <f>+H27/D27</f>
        <v>0.04</v>
      </c>
      <c r="K27" s="737"/>
      <c r="L27" s="737"/>
      <c r="M27" s="737"/>
      <c r="N27" s="737"/>
      <c r="O27" s="737"/>
      <c r="P27" s="737"/>
      <c r="Q27" s="737"/>
      <c r="R27" s="737"/>
      <c r="S27" s="737"/>
    </row>
    <row r="28" spans="1:21" s="694" customFormat="1" ht="33.75" customHeight="1" x14ac:dyDescent="0.25">
      <c r="A28" s="803"/>
      <c r="B28" s="795"/>
      <c r="C28" s="736" t="s">
        <v>824</v>
      </c>
      <c r="D28" s="745">
        <f>SUM(D26:D27)</f>
        <v>0.25</v>
      </c>
      <c r="E28" s="765">
        <f>SUM(E26:E27)</f>
        <v>0.09</v>
      </c>
      <c r="F28" s="765">
        <f t="shared" ref="F28:I28" si="5">SUM(F26:F27)</f>
        <v>0.04</v>
      </c>
      <c r="G28" s="765">
        <f t="shared" si="5"/>
        <v>0.04</v>
      </c>
      <c r="H28" s="765">
        <f t="shared" si="5"/>
        <v>0.01</v>
      </c>
      <c r="I28" s="785">
        <f t="shared" si="5"/>
        <v>0.09</v>
      </c>
      <c r="J28" s="780">
        <f>+I28/D28</f>
        <v>0.36</v>
      </c>
      <c r="K28" s="733">
        <f t="shared" ref="K28:S28" si="6">SUM(K12:K27)</f>
        <v>0</v>
      </c>
      <c r="L28" s="733">
        <f t="shared" si="6"/>
        <v>0</v>
      </c>
      <c r="M28" s="733">
        <f t="shared" si="6"/>
        <v>0</v>
      </c>
      <c r="N28" s="733">
        <f t="shared" si="6"/>
        <v>0</v>
      </c>
      <c r="O28" s="733">
        <f t="shared" si="6"/>
        <v>0</v>
      </c>
      <c r="P28" s="733">
        <f t="shared" si="6"/>
        <v>0</v>
      </c>
      <c r="Q28" s="733">
        <f t="shared" si="6"/>
        <v>0</v>
      </c>
      <c r="R28" s="733">
        <f t="shared" si="6"/>
        <v>0</v>
      </c>
      <c r="S28" s="733">
        <f t="shared" si="6"/>
        <v>0</v>
      </c>
      <c r="T28" s="734"/>
      <c r="U28" s="734"/>
    </row>
    <row r="29" spans="1:21" s="758" customFormat="1" ht="33.75" customHeight="1" x14ac:dyDescent="0.25">
      <c r="A29" s="768"/>
      <c r="B29" s="769"/>
      <c r="C29" s="760"/>
      <c r="D29" s="761"/>
      <c r="E29" s="762"/>
      <c r="F29" s="762"/>
      <c r="G29" s="762"/>
      <c r="H29" s="762"/>
      <c r="I29" s="762"/>
      <c r="J29" s="763"/>
      <c r="K29" s="762"/>
      <c r="L29" s="762"/>
      <c r="M29" s="762"/>
      <c r="N29" s="762"/>
      <c r="O29" s="762"/>
      <c r="P29" s="762"/>
      <c r="Q29" s="762"/>
      <c r="R29" s="762"/>
      <c r="S29" s="762"/>
      <c r="T29" s="757"/>
      <c r="U29" s="757"/>
    </row>
    <row r="30" spans="1:21" ht="48.75" customHeight="1" x14ac:dyDescent="0.2">
      <c r="A30" s="709" t="s">
        <v>830</v>
      </c>
      <c r="B30" s="709" t="s">
        <v>827</v>
      </c>
      <c r="C30" s="709" t="s">
        <v>828</v>
      </c>
      <c r="D30" s="709" t="s">
        <v>825</v>
      </c>
      <c r="E30" s="709" t="s">
        <v>835</v>
      </c>
      <c r="F30" s="709" t="s">
        <v>812</v>
      </c>
      <c r="G30" s="709" t="s">
        <v>813</v>
      </c>
      <c r="H30" s="709" t="s">
        <v>814</v>
      </c>
      <c r="I30" s="709" t="s">
        <v>836</v>
      </c>
      <c r="J30" s="709" t="s">
        <v>834</v>
      </c>
      <c r="K30" s="709" t="s">
        <v>815</v>
      </c>
      <c r="L30" s="709" t="s">
        <v>816</v>
      </c>
      <c r="M30" s="709" t="s">
        <v>817</v>
      </c>
      <c r="N30" s="709" t="s">
        <v>818</v>
      </c>
      <c r="O30" s="709" t="s">
        <v>819</v>
      </c>
      <c r="P30" s="709" t="s">
        <v>820</v>
      </c>
      <c r="Q30" s="709" t="s">
        <v>821</v>
      </c>
      <c r="R30" s="709" t="s">
        <v>822</v>
      </c>
      <c r="S30" s="709" t="s">
        <v>823</v>
      </c>
    </row>
    <row r="31" spans="1:21" ht="58.5" customHeight="1" x14ac:dyDescent="0.2">
      <c r="A31" s="803" t="s">
        <v>831</v>
      </c>
      <c r="B31" s="804" t="s">
        <v>808</v>
      </c>
      <c r="C31" s="672" t="s">
        <v>80</v>
      </c>
      <c r="D31" s="741">
        <v>0.125</v>
      </c>
      <c r="E31" s="731">
        <f t="shared" si="0"/>
        <v>2.5000000000000001E-2</v>
      </c>
      <c r="F31" s="731">
        <v>0.01</v>
      </c>
      <c r="G31" s="731">
        <v>0.01</v>
      </c>
      <c r="H31" s="731">
        <v>5.0000000000000001E-3</v>
      </c>
      <c r="I31" s="731">
        <f t="shared" si="1"/>
        <v>2.5000000000000001E-2</v>
      </c>
      <c r="J31" s="731">
        <f>+H31/D31</f>
        <v>0.04</v>
      </c>
      <c r="K31" s="737"/>
      <c r="L31" s="737"/>
      <c r="M31" s="737"/>
      <c r="N31" s="737"/>
      <c r="O31" s="737"/>
      <c r="P31" s="737"/>
      <c r="Q31" s="737"/>
      <c r="R31" s="737"/>
      <c r="S31" s="737"/>
    </row>
    <row r="32" spans="1:21" s="695" customFormat="1" ht="58.5" customHeight="1" x14ac:dyDescent="0.2">
      <c r="A32" s="803"/>
      <c r="B32" s="804"/>
      <c r="C32" s="672" t="s">
        <v>88</v>
      </c>
      <c r="D32" s="741">
        <v>0.125</v>
      </c>
      <c r="E32" s="731">
        <f t="shared" si="0"/>
        <v>2.5000000000000001E-2</v>
      </c>
      <c r="F32" s="731">
        <v>0.01</v>
      </c>
      <c r="G32" s="731">
        <v>0.01</v>
      </c>
      <c r="H32" s="731">
        <v>5.0000000000000001E-3</v>
      </c>
      <c r="I32" s="731">
        <f t="shared" si="1"/>
        <v>2.5000000000000001E-2</v>
      </c>
      <c r="J32" s="731">
        <f>+H32/D32</f>
        <v>0.04</v>
      </c>
      <c r="K32" s="738"/>
      <c r="L32" s="738"/>
      <c r="M32" s="738"/>
      <c r="N32" s="738"/>
      <c r="O32" s="738"/>
      <c r="P32" s="738"/>
      <c r="Q32" s="738"/>
      <c r="R32" s="738"/>
      <c r="S32" s="738"/>
    </row>
    <row r="33" spans="1:21" s="694" customFormat="1" ht="33.75" customHeight="1" x14ac:dyDescent="0.25">
      <c r="A33" s="803"/>
      <c r="B33" s="804"/>
      <c r="C33" s="736" t="s">
        <v>824</v>
      </c>
      <c r="D33" s="745">
        <f>SUM(D31:D32)</f>
        <v>0.25</v>
      </c>
      <c r="E33" s="765">
        <f>SUM(E31:E32)</f>
        <v>0.05</v>
      </c>
      <c r="F33" s="765">
        <f>SUM(F31:F32)</f>
        <v>0.02</v>
      </c>
      <c r="G33" s="765">
        <f>SUM(G31:G32)</f>
        <v>0.02</v>
      </c>
      <c r="H33" s="765">
        <f t="shared" ref="H33" si="7">SUM(H31:H32)</f>
        <v>0.01</v>
      </c>
      <c r="I33" s="785">
        <f>SUM(I31:I32)</f>
        <v>0.05</v>
      </c>
      <c r="J33" s="781">
        <f>+I33/D33</f>
        <v>0.2</v>
      </c>
      <c r="K33" s="733">
        <f t="shared" ref="K33:S33" si="8">SUM(K17:K32)</f>
        <v>0</v>
      </c>
      <c r="L33" s="733">
        <f t="shared" si="8"/>
        <v>0</v>
      </c>
      <c r="M33" s="733">
        <f t="shared" si="8"/>
        <v>0</v>
      </c>
      <c r="N33" s="733">
        <f t="shared" si="8"/>
        <v>0</v>
      </c>
      <c r="O33" s="733">
        <f t="shared" si="8"/>
        <v>0</v>
      </c>
      <c r="P33" s="733">
        <f t="shared" si="8"/>
        <v>0</v>
      </c>
      <c r="Q33" s="733">
        <f t="shared" si="8"/>
        <v>0</v>
      </c>
      <c r="R33" s="733">
        <f t="shared" si="8"/>
        <v>0</v>
      </c>
      <c r="S33" s="733">
        <f t="shared" si="8"/>
        <v>0</v>
      </c>
      <c r="T33" s="734"/>
      <c r="U33" s="734"/>
    </row>
    <row r="34" spans="1:21" x14ac:dyDescent="0.2">
      <c r="A34" s="689"/>
      <c r="D34" s="674"/>
    </row>
    <row r="35" spans="1:21" s="691" customFormat="1" x14ac:dyDescent="0.25">
      <c r="A35" s="689"/>
    </row>
    <row r="36" spans="1:21" x14ac:dyDescent="0.2">
      <c r="A36" s="689"/>
      <c r="D36" s="674"/>
    </row>
    <row r="37" spans="1:21" x14ac:dyDescent="0.2">
      <c r="A37" s="689"/>
      <c r="D37" s="674"/>
    </row>
    <row r="38" spans="1:21" ht="15.75" x14ac:dyDescent="0.2">
      <c r="A38" s="690"/>
      <c r="D38" s="674"/>
    </row>
    <row r="39" spans="1:21" x14ac:dyDescent="0.2">
      <c r="D39" s="674"/>
    </row>
    <row r="40" spans="1:21" s="695" customFormat="1" x14ac:dyDescent="0.2">
      <c r="A40" s="689"/>
    </row>
    <row r="41" spans="1:21" s="695" customFormat="1" ht="18" customHeight="1" x14ac:dyDescent="0.2">
      <c r="A41" s="692"/>
    </row>
    <row r="42" spans="1:21" x14ac:dyDescent="0.2">
      <c r="A42" s="689"/>
      <c r="D42" s="674"/>
    </row>
    <row r="43" spans="1:21" ht="15.75" x14ac:dyDescent="0.2">
      <c r="A43" s="690"/>
      <c r="D43" s="674"/>
    </row>
  </sheetData>
  <mergeCells count="11">
    <mergeCell ref="A10:J10"/>
    <mergeCell ref="A16:A18"/>
    <mergeCell ref="B16:B18"/>
    <mergeCell ref="A1:F2"/>
    <mergeCell ref="A31:A33"/>
    <mergeCell ref="B31:B33"/>
    <mergeCell ref="B21:B22"/>
    <mergeCell ref="A21:A22"/>
    <mergeCell ref="A26:A28"/>
    <mergeCell ref="B26:B28"/>
    <mergeCell ref="A23:I23"/>
  </mergeCells>
  <conditionalFormatting sqref="H2:O2">
    <cfRule type="iconSet" priority="1">
      <iconSet>
        <cfvo type="percent" val="0"/>
        <cfvo type="percent" val="33"/>
        <cfvo type="percent" val="67"/>
      </iconSet>
    </cfRule>
  </conditionalFormatting>
  <dataValidations count="1">
    <dataValidation type="list" allowBlank="1" showInputMessage="1" showErrorMessage="1" sqref="C32 C21:C22 C16:C17 C27">
      <formula1>META</formula1>
    </dataValidation>
  </dataValidation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451"/>
  <sheetViews>
    <sheetView showGridLines="0" topLeftCell="K1" zoomScale="55" zoomScaleNormal="55" workbookViewId="0">
      <selection activeCell="Q2" sqref="Q2"/>
    </sheetView>
  </sheetViews>
  <sheetFormatPr baseColWidth="10" defaultRowHeight="15.75" x14ac:dyDescent="0.25"/>
  <cols>
    <col min="1" max="1" width="34.28515625" style="35" customWidth="1"/>
    <col min="2" max="2" width="49.85546875" style="35" customWidth="1"/>
    <col min="3" max="3" width="40" style="35" customWidth="1"/>
    <col min="4" max="4" width="30.140625" style="35" customWidth="1"/>
    <col min="5" max="5" width="28" style="35" customWidth="1"/>
    <col min="6" max="7" width="31.85546875" style="35" customWidth="1"/>
    <col min="8" max="8" width="17.42578125" style="35" hidden="1" customWidth="1"/>
    <col min="9" max="9" width="30.85546875" style="35" customWidth="1"/>
    <col min="10" max="10" width="24.7109375" style="35" customWidth="1"/>
    <col min="11" max="11" width="37.7109375" style="44" customWidth="1"/>
    <col min="12" max="12" width="20" style="44" customWidth="1"/>
    <col min="13" max="13" width="21.7109375" style="95" customWidth="1"/>
    <col min="14" max="14" width="33.5703125" customWidth="1"/>
    <col min="15" max="15" width="26.5703125" style="547" customWidth="1"/>
    <col min="16" max="16" width="27.85546875" style="44" hidden="1" customWidth="1"/>
    <col min="17" max="17" width="30.5703125" style="44" customWidth="1"/>
    <col min="18" max="18" width="38.7109375" hidden="1" customWidth="1"/>
    <col min="19" max="19" width="27.5703125" style="50" customWidth="1"/>
    <col min="20" max="20" width="25.85546875" style="44" customWidth="1"/>
    <col min="21" max="21" width="28.140625" style="568" customWidth="1"/>
    <col min="22" max="22" width="41.28515625" style="44" customWidth="1"/>
    <col min="23" max="23" width="22.85546875" style="95" customWidth="1"/>
    <col min="24" max="24" width="47.85546875" style="44" customWidth="1"/>
    <col min="25" max="25" width="27.85546875" style="44" customWidth="1"/>
    <col min="26" max="26" width="47.42578125" style="44" hidden="1" customWidth="1"/>
    <col min="27" max="27" width="37.42578125" style="44" customWidth="1"/>
    <col min="28" max="28" width="31.5703125" style="44" customWidth="1"/>
    <col min="29" max="29" width="39.85546875" style="44" hidden="1" customWidth="1"/>
    <col min="30" max="76" width="11.42578125" style="629"/>
    <col min="77" max="16384" width="11.42578125" style="44"/>
  </cols>
  <sheetData>
    <row r="1" spans="1:76" s="72" customFormat="1" ht="99" customHeight="1" thickBot="1" x14ac:dyDescent="0.3">
      <c r="A1" s="102" t="s">
        <v>97</v>
      </c>
      <c r="B1" s="102" t="s">
        <v>104</v>
      </c>
      <c r="C1" s="102" t="s">
        <v>103</v>
      </c>
      <c r="D1" s="103" t="s">
        <v>99</v>
      </c>
      <c r="E1" s="103" t="s">
        <v>100</v>
      </c>
      <c r="F1" s="103" t="s">
        <v>486</v>
      </c>
      <c r="G1" s="103" t="s">
        <v>485</v>
      </c>
      <c r="H1" s="103" t="s">
        <v>484</v>
      </c>
      <c r="I1" s="103" t="s">
        <v>96</v>
      </c>
      <c r="J1" s="103" t="s">
        <v>108</v>
      </c>
      <c r="K1" s="104" t="s">
        <v>102</v>
      </c>
      <c r="L1" s="104" t="s">
        <v>109</v>
      </c>
      <c r="M1" s="105" t="s">
        <v>487</v>
      </c>
      <c r="N1" s="105" t="s">
        <v>107</v>
      </c>
      <c r="O1" s="543" t="s">
        <v>579</v>
      </c>
      <c r="P1" s="105" t="s">
        <v>258</v>
      </c>
      <c r="Q1" s="104" t="s">
        <v>442</v>
      </c>
      <c r="R1" s="104" t="s">
        <v>519</v>
      </c>
      <c r="S1" s="104" t="s">
        <v>105</v>
      </c>
      <c r="T1" s="104" t="s">
        <v>106</v>
      </c>
      <c r="U1" s="563" t="s">
        <v>580</v>
      </c>
      <c r="V1" s="508" t="s">
        <v>525</v>
      </c>
      <c r="W1" s="509" t="s">
        <v>526</v>
      </c>
      <c r="X1" s="505" t="s">
        <v>523</v>
      </c>
      <c r="Y1" s="506" t="s">
        <v>524</v>
      </c>
      <c r="Z1" s="507" t="s">
        <v>546</v>
      </c>
      <c r="AA1" s="569" t="s">
        <v>653</v>
      </c>
      <c r="AB1" s="569" t="s">
        <v>654</v>
      </c>
      <c r="AC1" s="569" t="s">
        <v>655</v>
      </c>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4"/>
      <c r="BC1" s="634"/>
      <c r="BD1" s="634"/>
      <c r="BE1" s="634"/>
      <c r="BF1" s="634"/>
      <c r="BG1" s="634"/>
      <c r="BH1" s="634"/>
      <c r="BI1" s="634"/>
      <c r="BJ1" s="634"/>
      <c r="BK1" s="634"/>
      <c r="BL1" s="634"/>
      <c r="BM1" s="634"/>
      <c r="BN1" s="634"/>
      <c r="BO1" s="634"/>
      <c r="BP1" s="634"/>
      <c r="BQ1" s="634"/>
      <c r="BR1" s="634"/>
      <c r="BS1" s="634"/>
      <c r="BT1" s="634"/>
      <c r="BU1" s="634"/>
      <c r="BV1" s="634"/>
      <c r="BW1" s="634"/>
      <c r="BX1" s="634"/>
    </row>
    <row r="2" spans="1:76" ht="204" customHeight="1" x14ac:dyDescent="0.2">
      <c r="A2" s="120" t="s">
        <v>139</v>
      </c>
      <c r="B2" s="121" t="s">
        <v>145</v>
      </c>
      <c r="C2" s="122" t="s">
        <v>141</v>
      </c>
      <c r="D2" s="123" t="s">
        <v>134</v>
      </c>
      <c r="E2" s="124" t="s">
        <v>133</v>
      </c>
      <c r="F2" s="125" t="s">
        <v>130</v>
      </c>
      <c r="G2" s="126" t="s">
        <v>122</v>
      </c>
      <c r="H2" s="127" t="s">
        <v>0</v>
      </c>
      <c r="I2" s="128" t="s">
        <v>112</v>
      </c>
      <c r="J2" s="129" t="s">
        <v>2</v>
      </c>
      <c r="K2" s="130" t="s">
        <v>1</v>
      </c>
      <c r="L2" s="131" t="s">
        <v>179</v>
      </c>
      <c r="M2" s="132">
        <v>2</v>
      </c>
      <c r="N2" s="133" t="s">
        <v>208</v>
      </c>
      <c r="O2" s="548">
        <f>Tabla1[[#This Row],[Avance Acumulado númerico o Porcentaje de la Actividad]]/Tabla1[[#This Row],[Meta 2020
(Actividad ó Meta anual)]]</f>
        <v>0</v>
      </c>
      <c r="P2" s="134">
        <v>0.1</v>
      </c>
      <c r="Q2" s="133" t="s">
        <v>259</v>
      </c>
      <c r="R2" s="136">
        <v>231448571</v>
      </c>
      <c r="S2" s="137" t="s">
        <v>55</v>
      </c>
      <c r="T2" s="469" t="s">
        <v>147</v>
      </c>
      <c r="U2" s="564">
        <f>Tabla1[[#This Row],[Avance Mes Enero]]+Tabla1[[#This Row],[Avance Mes Febrero]]</f>
        <v>0</v>
      </c>
      <c r="V2" s="600"/>
      <c r="W2" s="525">
        <v>0</v>
      </c>
      <c r="X2" s="495" t="s">
        <v>527</v>
      </c>
      <c r="Y2" s="498">
        <v>0</v>
      </c>
      <c r="Z2" s="41" t="s">
        <v>547</v>
      </c>
      <c r="AA2" s="582" t="s">
        <v>718</v>
      </c>
      <c r="AB2" s="572">
        <v>0</v>
      </c>
      <c r="AC2" s="576" t="s">
        <v>719</v>
      </c>
    </row>
    <row r="3" spans="1:76" ht="204" customHeight="1" x14ac:dyDescent="0.2">
      <c r="A3" s="141" t="s">
        <v>139</v>
      </c>
      <c r="B3" s="27" t="s">
        <v>145</v>
      </c>
      <c r="C3" s="39" t="s">
        <v>141</v>
      </c>
      <c r="D3" s="31" t="s">
        <v>134</v>
      </c>
      <c r="E3" s="32" t="s">
        <v>133</v>
      </c>
      <c r="F3" s="37" t="s">
        <v>130</v>
      </c>
      <c r="G3" s="45" t="s">
        <v>122</v>
      </c>
      <c r="H3" s="11" t="s">
        <v>0</v>
      </c>
      <c r="I3" s="26" t="s">
        <v>112</v>
      </c>
      <c r="J3" s="21" t="s">
        <v>2</v>
      </c>
      <c r="K3" s="1" t="s">
        <v>1</v>
      </c>
      <c r="L3" s="43" t="s">
        <v>179</v>
      </c>
      <c r="M3" s="55">
        <v>2</v>
      </c>
      <c r="N3" s="8" t="s">
        <v>207</v>
      </c>
      <c r="O3" s="548">
        <f>Tabla1[[#This Row],[Avance Acumulado númerico o Porcentaje de la Actividad]]/Tabla1[[#This Row],[Meta 2020
(Actividad ó Meta anual)]]</f>
        <v>0</v>
      </c>
      <c r="P3" s="51">
        <v>0.1</v>
      </c>
      <c r="Q3" s="8" t="s">
        <v>277</v>
      </c>
      <c r="R3" s="46"/>
      <c r="S3" s="5" t="s">
        <v>55</v>
      </c>
      <c r="T3" s="470" t="s">
        <v>147</v>
      </c>
      <c r="U3" s="564">
        <f>Tabla1[[#This Row],[Avance Mes Enero]]+Tabla1[[#This Row],[Avance Mes Febrero]]</f>
        <v>0</v>
      </c>
      <c r="V3" s="601"/>
      <c r="W3" s="511">
        <v>0</v>
      </c>
      <c r="X3" s="495" t="s">
        <v>528</v>
      </c>
      <c r="Y3" s="498">
        <v>0</v>
      </c>
      <c r="Z3" s="41"/>
      <c r="AA3" s="582" t="s">
        <v>720</v>
      </c>
      <c r="AB3" s="572">
        <v>0</v>
      </c>
      <c r="AC3" s="570"/>
    </row>
    <row r="4" spans="1:76" ht="180" x14ac:dyDescent="0.2">
      <c r="A4" s="141" t="s">
        <v>139</v>
      </c>
      <c r="B4" s="27" t="s">
        <v>145</v>
      </c>
      <c r="C4" s="39" t="s">
        <v>141</v>
      </c>
      <c r="D4" s="31" t="s">
        <v>134</v>
      </c>
      <c r="E4" s="32" t="s">
        <v>133</v>
      </c>
      <c r="F4" s="37" t="s">
        <v>130</v>
      </c>
      <c r="G4" s="45" t="s">
        <v>122</v>
      </c>
      <c r="H4" s="11" t="s">
        <v>0</v>
      </c>
      <c r="I4" s="26" t="s">
        <v>112</v>
      </c>
      <c r="J4" s="21" t="s">
        <v>2</v>
      </c>
      <c r="K4" s="1" t="s">
        <v>1</v>
      </c>
      <c r="L4" s="43" t="s">
        <v>179</v>
      </c>
      <c r="M4" s="55">
        <v>3</v>
      </c>
      <c r="N4" s="8" t="s">
        <v>453</v>
      </c>
      <c r="O4" s="548">
        <f>Tabla1[[#This Row],[Avance Acumulado númerico o Porcentaje de la Actividad]]/Tabla1[[#This Row],[Meta 2020
(Actividad ó Meta anual)]]</f>
        <v>0</v>
      </c>
      <c r="P4" s="51">
        <v>0.1</v>
      </c>
      <c r="Q4" s="27" t="s">
        <v>279</v>
      </c>
      <c r="R4" s="46"/>
      <c r="S4" s="5" t="s">
        <v>55</v>
      </c>
      <c r="T4" s="470" t="s">
        <v>149</v>
      </c>
      <c r="U4" s="564">
        <f>Tabla1[[#This Row],[Avance Mes Enero]]+Tabla1[[#This Row],[Avance Mes Febrero]]</f>
        <v>0</v>
      </c>
      <c r="V4" s="601"/>
      <c r="W4" s="511"/>
      <c r="X4" s="495" t="s">
        <v>529</v>
      </c>
      <c r="Y4" s="498">
        <v>0</v>
      </c>
      <c r="Z4" s="41"/>
      <c r="AA4" s="582" t="s">
        <v>721</v>
      </c>
      <c r="AB4" s="572">
        <v>0</v>
      </c>
      <c r="AC4" s="570"/>
    </row>
    <row r="5" spans="1:76" ht="180" x14ac:dyDescent="0.2">
      <c r="A5" s="141" t="s">
        <v>139</v>
      </c>
      <c r="B5" s="27" t="s">
        <v>145</v>
      </c>
      <c r="C5" s="39" t="s">
        <v>141</v>
      </c>
      <c r="D5" s="31" t="s">
        <v>134</v>
      </c>
      <c r="E5" s="32" t="s">
        <v>133</v>
      </c>
      <c r="F5" s="37" t="s">
        <v>130</v>
      </c>
      <c r="G5" s="45" t="s">
        <v>122</v>
      </c>
      <c r="H5" s="11" t="s">
        <v>0</v>
      </c>
      <c r="I5" s="26" t="s">
        <v>112</v>
      </c>
      <c r="J5" s="21" t="s">
        <v>2</v>
      </c>
      <c r="K5" s="16" t="s">
        <v>1</v>
      </c>
      <c r="L5" s="43" t="s">
        <v>179</v>
      </c>
      <c r="M5" s="55">
        <v>21</v>
      </c>
      <c r="N5" s="8" t="s">
        <v>454</v>
      </c>
      <c r="O5" s="548">
        <f>Tabla1[[#This Row],[Avance Acumulado númerico o Porcentaje de la Actividad]]/Tabla1[[#This Row],[Meta 2020
(Actividad ó Meta anual)]]</f>
        <v>0</v>
      </c>
      <c r="P5" s="51">
        <v>0.1</v>
      </c>
      <c r="Q5" s="27" t="s">
        <v>285</v>
      </c>
      <c r="R5" s="46"/>
      <c r="S5" s="5" t="s">
        <v>200</v>
      </c>
      <c r="T5" s="470" t="s">
        <v>149</v>
      </c>
      <c r="U5" s="564">
        <f>Tabla1[[#This Row],[Avance Mes Enero]]+Tabla1[[#This Row],[Avance Mes Febrero]]</f>
        <v>0</v>
      </c>
      <c r="V5" s="601"/>
      <c r="W5" s="511"/>
      <c r="X5" s="495" t="s">
        <v>530</v>
      </c>
      <c r="Y5" s="498">
        <v>0</v>
      </c>
      <c r="Z5" s="41"/>
      <c r="AA5" s="582" t="s">
        <v>722</v>
      </c>
      <c r="AB5" s="572">
        <v>0</v>
      </c>
      <c r="AC5" s="570" t="s">
        <v>668</v>
      </c>
    </row>
    <row r="6" spans="1:76" ht="180" x14ac:dyDescent="0.2">
      <c r="A6" s="141" t="s">
        <v>139</v>
      </c>
      <c r="B6" s="27" t="s">
        <v>145</v>
      </c>
      <c r="C6" s="39" t="s">
        <v>141</v>
      </c>
      <c r="D6" s="31" t="s">
        <v>134</v>
      </c>
      <c r="E6" s="32" t="s">
        <v>133</v>
      </c>
      <c r="F6" s="37" t="s">
        <v>130</v>
      </c>
      <c r="G6" s="45" t="s">
        <v>122</v>
      </c>
      <c r="H6" s="11" t="s">
        <v>0</v>
      </c>
      <c r="I6" s="26" t="s">
        <v>112</v>
      </c>
      <c r="J6" s="21" t="s">
        <v>2</v>
      </c>
      <c r="K6" s="1" t="s">
        <v>1</v>
      </c>
      <c r="L6" s="43" t="s">
        <v>179</v>
      </c>
      <c r="M6" s="55">
        <v>2</v>
      </c>
      <c r="N6" s="8" t="s">
        <v>199</v>
      </c>
      <c r="O6" s="548">
        <f>Tabla1[[#This Row],[Avance Acumulado númerico o Porcentaje de la Actividad]]/Tabla1[[#This Row],[Meta 2020
(Actividad ó Meta anual)]]</f>
        <v>0</v>
      </c>
      <c r="P6" s="51">
        <v>0.1</v>
      </c>
      <c r="Q6" s="27" t="s">
        <v>337</v>
      </c>
      <c r="R6" s="46"/>
      <c r="S6" s="5" t="s">
        <v>361</v>
      </c>
      <c r="T6" s="470" t="s">
        <v>147</v>
      </c>
      <c r="U6" s="564">
        <f>Tabla1[[#This Row],[Avance Mes Enero]]+Tabla1[[#This Row],[Avance Mes Febrero]]</f>
        <v>0</v>
      </c>
      <c r="V6" s="601"/>
      <c r="W6" s="511"/>
      <c r="X6" s="495" t="s">
        <v>530</v>
      </c>
      <c r="Y6" s="498">
        <v>0</v>
      </c>
      <c r="Z6" s="41"/>
      <c r="AA6" s="583" t="s">
        <v>723</v>
      </c>
      <c r="AB6" s="572">
        <v>0</v>
      </c>
      <c r="AC6" s="570" t="s">
        <v>668</v>
      </c>
    </row>
    <row r="7" spans="1:76" ht="180" x14ac:dyDescent="0.2">
      <c r="A7" s="141" t="s">
        <v>139</v>
      </c>
      <c r="B7" s="27" t="s">
        <v>145</v>
      </c>
      <c r="C7" s="39" t="s">
        <v>141</v>
      </c>
      <c r="D7" s="31" t="s">
        <v>134</v>
      </c>
      <c r="E7" s="32" t="s">
        <v>133</v>
      </c>
      <c r="F7" s="37" t="s">
        <v>130</v>
      </c>
      <c r="G7" s="45" t="s">
        <v>122</v>
      </c>
      <c r="H7" s="11" t="s">
        <v>0</v>
      </c>
      <c r="I7" s="26" t="s">
        <v>112</v>
      </c>
      <c r="J7" s="21" t="s">
        <v>2</v>
      </c>
      <c r="K7" s="1" t="s">
        <v>1</v>
      </c>
      <c r="L7" s="43" t="s">
        <v>179</v>
      </c>
      <c r="M7" s="55">
        <v>7</v>
      </c>
      <c r="N7" s="8" t="s">
        <v>448</v>
      </c>
      <c r="O7" s="548">
        <f>Tabla1[[#This Row],[Avance Acumulado númerico o Porcentaje de la Actividad]]/Tabla1[[#This Row],[Meta 2020
(Actividad ó Meta anual)]]</f>
        <v>0</v>
      </c>
      <c r="P7" s="51">
        <v>0.05</v>
      </c>
      <c r="Q7" s="27" t="s">
        <v>287</v>
      </c>
      <c r="R7" s="46"/>
      <c r="S7" s="5" t="s">
        <v>55</v>
      </c>
      <c r="T7" s="470" t="s">
        <v>78</v>
      </c>
      <c r="U7" s="564">
        <f>Tabla1[[#This Row],[Avance Mes Enero]]+Tabla1[[#This Row],[Avance Mes Febrero]]</f>
        <v>0</v>
      </c>
      <c r="V7" s="601"/>
      <c r="W7" s="511"/>
      <c r="X7" s="495" t="s">
        <v>531</v>
      </c>
      <c r="Y7" s="498">
        <v>0</v>
      </c>
      <c r="Z7" s="41"/>
      <c r="AA7" s="571" t="s">
        <v>724</v>
      </c>
      <c r="AB7" s="572">
        <v>0</v>
      </c>
      <c r="AC7" s="575" t="s">
        <v>725</v>
      </c>
    </row>
    <row r="8" spans="1:76" ht="180" x14ac:dyDescent="0.2">
      <c r="A8" s="141" t="s">
        <v>139</v>
      </c>
      <c r="B8" s="27" t="s">
        <v>145</v>
      </c>
      <c r="C8" s="39" t="s">
        <v>141</v>
      </c>
      <c r="D8" s="31" t="s">
        <v>134</v>
      </c>
      <c r="E8" s="32" t="s">
        <v>133</v>
      </c>
      <c r="F8" s="37" t="s">
        <v>130</v>
      </c>
      <c r="G8" s="45" t="s">
        <v>122</v>
      </c>
      <c r="H8" s="11" t="s">
        <v>0</v>
      </c>
      <c r="I8" s="26" t="s">
        <v>112</v>
      </c>
      <c r="J8" s="21" t="s">
        <v>2</v>
      </c>
      <c r="K8" s="16" t="s">
        <v>1</v>
      </c>
      <c r="L8" s="43" t="s">
        <v>179</v>
      </c>
      <c r="M8" s="55">
        <v>7</v>
      </c>
      <c r="N8" s="8" t="s">
        <v>449</v>
      </c>
      <c r="O8" s="548">
        <f>Tabla1[[#This Row],[Avance Acumulado númerico o Porcentaje de la Actividad]]/Tabla1[[#This Row],[Meta 2020
(Actividad ó Meta anual)]]</f>
        <v>0</v>
      </c>
      <c r="P8" s="51">
        <v>0.05</v>
      </c>
      <c r="Q8" s="27" t="s">
        <v>450</v>
      </c>
      <c r="R8" s="46"/>
      <c r="S8" s="5" t="s">
        <v>152</v>
      </c>
      <c r="T8" s="470" t="s">
        <v>147</v>
      </c>
      <c r="U8" s="564">
        <f>Tabla1[[#This Row],[Avance Mes Enero]]+Tabla1[[#This Row],[Avance Mes Febrero]]</f>
        <v>0</v>
      </c>
      <c r="V8" s="601"/>
      <c r="W8" s="511"/>
      <c r="X8" s="495" t="s">
        <v>532</v>
      </c>
      <c r="Y8" s="498">
        <v>0</v>
      </c>
      <c r="Z8" s="41"/>
      <c r="AA8" s="500" t="s">
        <v>668</v>
      </c>
      <c r="AB8" s="572">
        <v>0</v>
      </c>
      <c r="AC8" s="570" t="s">
        <v>668</v>
      </c>
    </row>
    <row r="9" spans="1:76" ht="180" x14ac:dyDescent="0.2">
      <c r="A9" s="141" t="s">
        <v>139</v>
      </c>
      <c r="B9" s="27" t="s">
        <v>145</v>
      </c>
      <c r="C9" s="39" t="s">
        <v>141</v>
      </c>
      <c r="D9" s="31" t="s">
        <v>134</v>
      </c>
      <c r="E9" s="32" t="s">
        <v>133</v>
      </c>
      <c r="F9" s="37" t="s">
        <v>130</v>
      </c>
      <c r="G9" s="45" t="s">
        <v>122</v>
      </c>
      <c r="H9" s="11" t="s">
        <v>0</v>
      </c>
      <c r="I9" s="26" t="s">
        <v>112</v>
      </c>
      <c r="J9" s="21" t="s">
        <v>2</v>
      </c>
      <c r="K9" s="1" t="s">
        <v>1</v>
      </c>
      <c r="L9" s="43" t="s">
        <v>179</v>
      </c>
      <c r="M9" s="55">
        <v>20</v>
      </c>
      <c r="N9" s="8" t="s">
        <v>339</v>
      </c>
      <c r="O9" s="548">
        <f>Tabla1[[#This Row],[Avance Acumulado númerico o Porcentaje de la Actividad]]/Tabla1[[#This Row],[Meta 2020
(Actividad ó Meta anual)]]</f>
        <v>0</v>
      </c>
      <c r="P9" s="51">
        <v>0.15</v>
      </c>
      <c r="Q9" s="27" t="s">
        <v>291</v>
      </c>
      <c r="R9" s="46"/>
      <c r="S9" s="3" t="s">
        <v>72</v>
      </c>
      <c r="T9" s="470" t="s">
        <v>152</v>
      </c>
      <c r="U9" s="564">
        <f>Tabla1[[#This Row],[Avance Mes Enero]]+Tabla1[[#This Row],[Avance Mes Febrero]]+AB9</f>
        <v>0</v>
      </c>
      <c r="V9" s="601"/>
      <c r="W9" s="511"/>
      <c r="X9" s="495" t="s">
        <v>533</v>
      </c>
      <c r="Y9" s="498">
        <v>0</v>
      </c>
      <c r="Z9" s="41"/>
      <c r="AA9" s="571" t="s">
        <v>726</v>
      </c>
      <c r="AB9" s="572">
        <v>0</v>
      </c>
      <c r="AC9" s="599" t="s">
        <v>753</v>
      </c>
    </row>
    <row r="10" spans="1:76" ht="180.75" thickBot="1" x14ac:dyDescent="0.25">
      <c r="A10" s="141" t="s">
        <v>139</v>
      </c>
      <c r="B10" s="27" t="s">
        <v>145</v>
      </c>
      <c r="C10" s="39" t="s">
        <v>141</v>
      </c>
      <c r="D10" s="31" t="s">
        <v>134</v>
      </c>
      <c r="E10" s="32" t="s">
        <v>133</v>
      </c>
      <c r="F10" s="37" t="s">
        <v>130</v>
      </c>
      <c r="G10" s="45" t="s">
        <v>122</v>
      </c>
      <c r="H10" s="11" t="s">
        <v>0</v>
      </c>
      <c r="I10" s="26" t="s">
        <v>112</v>
      </c>
      <c r="J10" s="21" t="s">
        <v>2</v>
      </c>
      <c r="K10" s="1" t="s">
        <v>1</v>
      </c>
      <c r="L10" s="423">
        <v>96</v>
      </c>
      <c r="M10" s="155">
        <v>20</v>
      </c>
      <c r="N10" s="8" t="s">
        <v>452</v>
      </c>
      <c r="O10" s="548">
        <f>Tabla1[[#This Row],[Avance Acumulado númerico o Porcentaje de la Actividad]]/Tabla1[[#This Row],[Meta 2020
(Actividad ó Meta anual)]]</f>
        <v>0</v>
      </c>
      <c r="P10" s="424">
        <v>0.25</v>
      </c>
      <c r="Q10" s="27" t="s">
        <v>451</v>
      </c>
      <c r="R10" s="46"/>
      <c r="S10" s="5" t="s">
        <v>152</v>
      </c>
      <c r="T10" s="470" t="s">
        <v>147</v>
      </c>
      <c r="U10" s="564">
        <f>Tabla1[[#This Row],[Avance Mes Enero]]+Tabla1[[#This Row],[Avance Mes Febrero]]</f>
        <v>0</v>
      </c>
      <c r="V10" s="601" t="s">
        <v>601</v>
      </c>
      <c r="W10" s="511"/>
      <c r="X10" s="495" t="s">
        <v>534</v>
      </c>
      <c r="Y10" s="498">
        <v>0</v>
      </c>
      <c r="Z10" s="41"/>
      <c r="AA10" s="582" t="s">
        <v>668</v>
      </c>
      <c r="AB10" s="572">
        <v>0</v>
      </c>
      <c r="AC10" s="570" t="s">
        <v>668</v>
      </c>
    </row>
    <row r="11" spans="1:76" ht="180" x14ac:dyDescent="0.2">
      <c r="A11" s="120" t="s">
        <v>139</v>
      </c>
      <c r="B11" s="121" t="s">
        <v>145</v>
      </c>
      <c r="C11" s="122" t="s">
        <v>141</v>
      </c>
      <c r="D11" s="123" t="s">
        <v>134</v>
      </c>
      <c r="E11" s="124" t="s">
        <v>133</v>
      </c>
      <c r="F11" s="125" t="s">
        <v>130</v>
      </c>
      <c r="G11" s="126" t="s">
        <v>122</v>
      </c>
      <c r="H11" s="127" t="s">
        <v>0</v>
      </c>
      <c r="I11" s="128" t="s">
        <v>112</v>
      </c>
      <c r="J11" s="165" t="s">
        <v>4</v>
      </c>
      <c r="K11" s="166" t="s">
        <v>3</v>
      </c>
      <c r="L11" s="131" t="s">
        <v>179</v>
      </c>
      <c r="M11" s="167">
        <v>1</v>
      </c>
      <c r="N11" s="133" t="s">
        <v>176</v>
      </c>
      <c r="O11" s="549">
        <f>Tabla1[[#This Row],[Avance Acumulado númerico o Porcentaje de la Actividad]]/Tabla1[[#This Row],[Meta 2020
(Actividad ó Meta anual)]]</f>
        <v>0</v>
      </c>
      <c r="P11" s="134">
        <v>0.1</v>
      </c>
      <c r="Q11" s="121" t="s">
        <v>282</v>
      </c>
      <c r="R11" s="465">
        <v>94433278</v>
      </c>
      <c r="S11" s="137" t="s">
        <v>55</v>
      </c>
      <c r="T11" s="469" t="s">
        <v>153</v>
      </c>
      <c r="U11" s="564">
        <f>Tabla1[[#This Row],[Avance Mes Enero]]+Tabla1[[#This Row],[Avance Mes Febrero]]</f>
        <v>0</v>
      </c>
      <c r="V11" s="600"/>
      <c r="W11" s="510"/>
      <c r="X11" s="495" t="s">
        <v>549</v>
      </c>
      <c r="Y11" s="498">
        <v>0</v>
      </c>
      <c r="Z11" s="501"/>
      <c r="AA11" s="570"/>
      <c r="AB11" s="570"/>
      <c r="AC11" s="570"/>
    </row>
    <row r="12" spans="1:76" ht="180" x14ac:dyDescent="0.2">
      <c r="A12" s="141" t="s">
        <v>139</v>
      </c>
      <c r="B12" s="27" t="s">
        <v>145</v>
      </c>
      <c r="C12" s="39" t="s">
        <v>141</v>
      </c>
      <c r="D12" s="31" t="s">
        <v>134</v>
      </c>
      <c r="E12" s="32" t="s">
        <v>133</v>
      </c>
      <c r="F12" s="37" t="s">
        <v>130</v>
      </c>
      <c r="G12" s="45" t="s">
        <v>122</v>
      </c>
      <c r="H12" s="11" t="s">
        <v>0</v>
      </c>
      <c r="I12" s="26" t="s">
        <v>112</v>
      </c>
      <c r="J12" s="19" t="s">
        <v>4</v>
      </c>
      <c r="K12" s="56" t="s">
        <v>3</v>
      </c>
      <c r="L12" s="43" t="s">
        <v>179</v>
      </c>
      <c r="M12" s="87">
        <v>1</v>
      </c>
      <c r="N12" s="8" t="s">
        <v>202</v>
      </c>
      <c r="O12" s="550">
        <f>Tabla1[[#This Row],[Avance Acumulado númerico o Porcentaje de la Actividad]]/Tabla1[[#This Row],[Meta 2020
(Actividad ó Meta anual)]]</f>
        <v>0</v>
      </c>
      <c r="P12" s="51">
        <v>0.15</v>
      </c>
      <c r="Q12" s="8" t="s">
        <v>283</v>
      </c>
      <c r="R12" s="46"/>
      <c r="S12" s="5" t="s">
        <v>72</v>
      </c>
      <c r="T12" s="470" t="s">
        <v>149</v>
      </c>
      <c r="U12" s="564">
        <f>Tabla1[[#This Row],[Avance Mes Enero]]+Tabla1[[#This Row],[Avance Mes Febrero]]</f>
        <v>0</v>
      </c>
      <c r="V12" s="601"/>
      <c r="W12" s="511"/>
      <c r="X12" s="495" t="s">
        <v>550</v>
      </c>
      <c r="Y12" s="498">
        <v>0</v>
      </c>
      <c r="Z12" s="501"/>
      <c r="AA12" s="570"/>
      <c r="AB12" s="570"/>
      <c r="AC12" s="570"/>
    </row>
    <row r="13" spans="1:76" ht="180" x14ac:dyDescent="0.2">
      <c r="A13" s="141" t="s">
        <v>139</v>
      </c>
      <c r="B13" s="27" t="s">
        <v>145</v>
      </c>
      <c r="C13" s="39" t="s">
        <v>141</v>
      </c>
      <c r="D13" s="31" t="s">
        <v>134</v>
      </c>
      <c r="E13" s="32" t="s">
        <v>133</v>
      </c>
      <c r="F13" s="37" t="s">
        <v>130</v>
      </c>
      <c r="G13" s="45" t="s">
        <v>122</v>
      </c>
      <c r="H13" s="11" t="s">
        <v>0</v>
      </c>
      <c r="I13" s="26" t="s">
        <v>112</v>
      </c>
      <c r="J13" s="19" t="s">
        <v>4</v>
      </c>
      <c r="K13" s="56" t="s">
        <v>3</v>
      </c>
      <c r="L13" s="43" t="s">
        <v>179</v>
      </c>
      <c r="M13" s="87">
        <v>0.7</v>
      </c>
      <c r="N13" s="8" t="s">
        <v>342</v>
      </c>
      <c r="O13" s="548">
        <f>Tabla1[[#This Row],[Avance Acumulado númerico o Porcentaje de la Actividad]]/Tabla1[[#This Row],[Meta 2020
(Actividad ó Meta anual)]]</f>
        <v>0</v>
      </c>
      <c r="P13" s="51">
        <v>0.15</v>
      </c>
      <c r="Q13" s="27" t="s">
        <v>343</v>
      </c>
      <c r="R13" s="46"/>
      <c r="S13" s="5" t="s">
        <v>55</v>
      </c>
      <c r="T13" s="470" t="s">
        <v>147</v>
      </c>
      <c r="U13" s="564">
        <f>Tabla1[[#This Row],[Avance Mes Enero]]+Tabla1[[#This Row],[Avance Mes Febrero]]</f>
        <v>0</v>
      </c>
      <c r="V13" s="601"/>
      <c r="W13" s="511"/>
      <c r="X13" s="495" t="s">
        <v>551</v>
      </c>
      <c r="Y13" s="498">
        <v>0</v>
      </c>
      <c r="Z13" s="501"/>
      <c r="AA13" s="570"/>
      <c r="AB13" s="570"/>
      <c r="AC13" s="570"/>
    </row>
    <row r="14" spans="1:76" ht="180" x14ac:dyDescent="0.2">
      <c r="A14" s="141" t="s">
        <v>139</v>
      </c>
      <c r="B14" s="27" t="s">
        <v>145</v>
      </c>
      <c r="C14" s="39" t="s">
        <v>141</v>
      </c>
      <c r="D14" s="31" t="s">
        <v>134</v>
      </c>
      <c r="E14" s="32" t="s">
        <v>133</v>
      </c>
      <c r="F14" s="37" t="s">
        <v>130</v>
      </c>
      <c r="G14" s="45" t="s">
        <v>122</v>
      </c>
      <c r="H14" s="11" t="s">
        <v>0</v>
      </c>
      <c r="I14" s="26" t="s">
        <v>112</v>
      </c>
      <c r="J14" s="19" t="s">
        <v>4</v>
      </c>
      <c r="K14" s="56" t="s">
        <v>3</v>
      </c>
      <c r="L14" s="43" t="s">
        <v>179</v>
      </c>
      <c r="M14" s="87">
        <v>1</v>
      </c>
      <c r="N14" s="8" t="s">
        <v>5</v>
      </c>
      <c r="O14" s="548">
        <f>Tabla1[[#This Row],[Avance Acumulado númerico o Porcentaje de la Actividad]]/Tabla1[[#This Row],[Meta 2020
(Actividad ó Meta anual)]]</f>
        <v>0</v>
      </c>
      <c r="P14" s="51">
        <v>0.15</v>
      </c>
      <c r="Q14" s="27" t="s">
        <v>284</v>
      </c>
      <c r="R14" s="46"/>
      <c r="S14" s="5" t="s">
        <v>55</v>
      </c>
      <c r="T14" s="470" t="s">
        <v>203</v>
      </c>
      <c r="U14" s="564">
        <f>Tabla1[[#This Row],[Avance Mes Enero]]+Tabla1[[#This Row],[Avance Mes Febrero]]</f>
        <v>0</v>
      </c>
      <c r="V14" s="601"/>
      <c r="W14" s="511"/>
      <c r="X14" s="495" t="s">
        <v>552</v>
      </c>
      <c r="Y14" s="498">
        <v>0</v>
      </c>
      <c r="Z14" s="501"/>
      <c r="AA14" s="570"/>
      <c r="AB14" s="570"/>
      <c r="AC14" s="570"/>
    </row>
    <row r="15" spans="1:76" ht="180" x14ac:dyDescent="0.2">
      <c r="A15" s="141" t="s">
        <v>139</v>
      </c>
      <c r="B15" s="27" t="s">
        <v>145</v>
      </c>
      <c r="C15" s="39" t="s">
        <v>141</v>
      </c>
      <c r="D15" s="31" t="s">
        <v>134</v>
      </c>
      <c r="E15" s="32" t="s">
        <v>133</v>
      </c>
      <c r="F15" s="37" t="s">
        <v>130</v>
      </c>
      <c r="G15" s="45" t="s">
        <v>122</v>
      </c>
      <c r="H15" s="11" t="s">
        <v>0</v>
      </c>
      <c r="I15" s="26" t="s">
        <v>112</v>
      </c>
      <c r="J15" s="19" t="s">
        <v>4</v>
      </c>
      <c r="K15" s="56" t="s">
        <v>3</v>
      </c>
      <c r="L15" s="97">
        <v>200</v>
      </c>
      <c r="M15" s="87">
        <v>150</v>
      </c>
      <c r="N15" s="8" t="s">
        <v>472</v>
      </c>
      <c r="O15" s="548">
        <f>Tabla1[[#This Row],[Avance Acumulado númerico o Porcentaje de la Actividad]]/Tabla1[[#This Row],[Meta 2020
(Actividad ó Meta anual)]]</f>
        <v>0.13333333333333333</v>
      </c>
      <c r="P15" s="51">
        <v>0.25</v>
      </c>
      <c r="Q15" s="27" t="s">
        <v>548</v>
      </c>
      <c r="R15" s="46"/>
      <c r="S15" s="5" t="s">
        <v>55</v>
      </c>
      <c r="T15" s="470" t="s">
        <v>147</v>
      </c>
      <c r="U15" s="564">
        <f>Tabla1[[#This Row],[Avance Mes Enero]]+Tabla1[[#This Row],[Avance Mes Febrero]]</f>
        <v>20</v>
      </c>
      <c r="V15" s="601"/>
      <c r="W15" s="511"/>
      <c r="X15" s="495" t="s">
        <v>553</v>
      </c>
      <c r="Y15" s="498">
        <v>20</v>
      </c>
      <c r="Z15" s="496" t="s">
        <v>554</v>
      </c>
      <c r="AA15" s="576" t="s">
        <v>705</v>
      </c>
      <c r="AB15" s="572">
        <v>22</v>
      </c>
      <c r="AC15" s="576" t="s">
        <v>706</v>
      </c>
    </row>
    <row r="16" spans="1:76" ht="180.75" thickBot="1" x14ac:dyDescent="0.25">
      <c r="A16" s="143" t="s">
        <v>139</v>
      </c>
      <c r="B16" s="144" t="s">
        <v>145</v>
      </c>
      <c r="C16" s="145" t="s">
        <v>141</v>
      </c>
      <c r="D16" s="146" t="s">
        <v>134</v>
      </c>
      <c r="E16" s="147" t="s">
        <v>133</v>
      </c>
      <c r="F16" s="148" t="s">
        <v>130</v>
      </c>
      <c r="G16" s="149" t="s">
        <v>122</v>
      </c>
      <c r="H16" s="150" t="s">
        <v>0</v>
      </c>
      <c r="I16" s="151" t="s">
        <v>112</v>
      </c>
      <c r="J16" s="170" t="s">
        <v>4</v>
      </c>
      <c r="K16" s="171" t="s">
        <v>3</v>
      </c>
      <c r="L16" s="154">
        <v>200</v>
      </c>
      <c r="M16" s="155">
        <v>50</v>
      </c>
      <c r="N16" s="156" t="s">
        <v>473</v>
      </c>
      <c r="O16" s="548">
        <f>Tabla1[[#This Row],[Avance Acumulado númerico o Porcentaje de la Actividad]]/Tabla1[[#This Row],[Meta 2020
(Actividad ó Meta anual)]]</f>
        <v>0.12</v>
      </c>
      <c r="P16" s="197">
        <v>0.2</v>
      </c>
      <c r="Q16" s="144" t="s">
        <v>295</v>
      </c>
      <c r="R16" s="159"/>
      <c r="S16" s="160" t="s">
        <v>55</v>
      </c>
      <c r="T16" s="471" t="s">
        <v>147</v>
      </c>
      <c r="U16" s="564">
        <f>Tabla1[[#This Row],[Avance Mes Enero]]+Tabla1[[#This Row],[Avance Mes Febrero]]+AB16</f>
        <v>6</v>
      </c>
      <c r="V16" s="602"/>
      <c r="W16" s="512"/>
      <c r="X16" s="500" t="s">
        <v>555</v>
      </c>
      <c r="Y16" s="498">
        <v>4</v>
      </c>
      <c r="Z16" s="501" t="s">
        <v>556</v>
      </c>
      <c r="AA16" s="576" t="s">
        <v>704</v>
      </c>
      <c r="AB16" s="572">
        <v>2</v>
      </c>
      <c r="AC16" s="576" t="s">
        <v>707</v>
      </c>
    </row>
    <row r="17" spans="1:29" ht="180" x14ac:dyDescent="0.2">
      <c r="A17" s="120" t="s">
        <v>139</v>
      </c>
      <c r="B17" s="121" t="s">
        <v>145</v>
      </c>
      <c r="C17" s="122" t="s">
        <v>141</v>
      </c>
      <c r="D17" s="123" t="s">
        <v>134</v>
      </c>
      <c r="E17" s="124" t="s">
        <v>133</v>
      </c>
      <c r="F17" s="125" t="s">
        <v>130</v>
      </c>
      <c r="G17" s="126" t="s">
        <v>122</v>
      </c>
      <c r="H17" s="127" t="s">
        <v>0</v>
      </c>
      <c r="I17" s="128" t="s">
        <v>112</v>
      </c>
      <c r="J17" s="174" t="s">
        <v>167</v>
      </c>
      <c r="K17" s="175" t="s">
        <v>6</v>
      </c>
      <c r="L17" s="176">
        <v>20</v>
      </c>
      <c r="M17" s="167">
        <v>5</v>
      </c>
      <c r="N17" s="177" t="s">
        <v>467</v>
      </c>
      <c r="O17" s="551">
        <f>Tabla1[[#This Row],[Avance Acumulado númerico o Porcentaje de la Actividad]]/Tabla1[[#This Row],[Meta 2020
(Actividad ó Meta anual)]]</f>
        <v>0</v>
      </c>
      <c r="P17" s="178">
        <v>0.5</v>
      </c>
      <c r="Q17" s="133" t="s">
        <v>458</v>
      </c>
      <c r="R17" s="136">
        <v>105296724</v>
      </c>
      <c r="S17" s="137" t="s">
        <v>72</v>
      </c>
      <c r="T17" s="472" t="s">
        <v>147</v>
      </c>
      <c r="U17" s="564">
        <f>Tabla1[[#This Row],[Avance Mes Enero]]+Tabla1[[#This Row],[Avance Mes Febrero]]</f>
        <v>0</v>
      </c>
      <c r="V17" s="532" t="s">
        <v>594</v>
      </c>
      <c r="W17" s="513">
        <v>0</v>
      </c>
      <c r="X17" s="496"/>
      <c r="Y17" s="498"/>
      <c r="Z17" s="503"/>
      <c r="AA17" s="582" t="s">
        <v>693</v>
      </c>
      <c r="AB17" s="572"/>
      <c r="AC17" s="572"/>
    </row>
    <row r="18" spans="1:29" ht="180" x14ac:dyDescent="0.2">
      <c r="A18" s="141" t="s">
        <v>139</v>
      </c>
      <c r="B18" s="27" t="s">
        <v>145</v>
      </c>
      <c r="C18" s="39" t="s">
        <v>141</v>
      </c>
      <c r="D18" s="31" t="s">
        <v>134</v>
      </c>
      <c r="E18" s="32" t="s">
        <v>133</v>
      </c>
      <c r="F18" s="37" t="s">
        <v>130</v>
      </c>
      <c r="G18" s="45" t="s">
        <v>122</v>
      </c>
      <c r="H18" s="11" t="s">
        <v>0</v>
      </c>
      <c r="I18" s="26" t="s">
        <v>112</v>
      </c>
      <c r="J18" s="22" t="s">
        <v>167</v>
      </c>
      <c r="K18" s="4" t="s">
        <v>6</v>
      </c>
      <c r="L18" s="43" t="s">
        <v>179</v>
      </c>
      <c r="M18" s="87">
        <v>4</v>
      </c>
      <c r="N18" s="5" t="s">
        <v>459</v>
      </c>
      <c r="O18" s="550">
        <f>Tabla1[[#This Row],[Avance Acumulado númerico o Porcentaje de la Actividad]]/Tabla1[[#This Row],[Meta 2020
(Actividad ó Meta anual)]]</f>
        <v>0</v>
      </c>
      <c r="P18" s="98">
        <v>0.1</v>
      </c>
      <c r="Q18" s="27" t="s">
        <v>298</v>
      </c>
      <c r="R18" s="46"/>
      <c r="S18" s="5" t="s">
        <v>72</v>
      </c>
      <c r="T18" s="470" t="s">
        <v>147</v>
      </c>
      <c r="U18" s="564">
        <f>Tabla1[[#This Row],[Avance Mes Enero]]+Tabla1[[#This Row],[Avance Mes Febrero]]</f>
        <v>0</v>
      </c>
      <c r="V18" s="601"/>
      <c r="W18" s="511"/>
      <c r="X18" s="496"/>
      <c r="Y18" s="498"/>
      <c r="Z18" s="503"/>
      <c r="AA18" s="582" t="s">
        <v>693</v>
      </c>
      <c r="AB18" s="572">
        <v>0</v>
      </c>
      <c r="AC18" s="572"/>
    </row>
    <row r="19" spans="1:29" ht="180" x14ac:dyDescent="0.2">
      <c r="A19" s="141" t="s">
        <v>139</v>
      </c>
      <c r="B19" s="27" t="s">
        <v>145</v>
      </c>
      <c r="C19" s="39" t="s">
        <v>141</v>
      </c>
      <c r="D19" s="31" t="s">
        <v>134</v>
      </c>
      <c r="E19" s="32" t="s">
        <v>133</v>
      </c>
      <c r="F19" s="37" t="s">
        <v>130</v>
      </c>
      <c r="G19" s="45" t="s">
        <v>122</v>
      </c>
      <c r="H19" s="11" t="s">
        <v>0</v>
      </c>
      <c r="I19" s="26" t="s">
        <v>112</v>
      </c>
      <c r="J19" s="22" t="s">
        <v>167</v>
      </c>
      <c r="K19" s="4" t="s">
        <v>6</v>
      </c>
      <c r="L19" s="43" t="s">
        <v>179</v>
      </c>
      <c r="M19" s="87">
        <v>4</v>
      </c>
      <c r="N19" s="5" t="s">
        <v>460</v>
      </c>
      <c r="O19" s="550">
        <f>Tabla1[[#This Row],[Avance Acumulado númerico o Porcentaje de la Actividad]]/Tabla1[[#This Row],[Meta 2020
(Actividad ó Meta anual)]]</f>
        <v>0</v>
      </c>
      <c r="P19" s="98">
        <v>0.1</v>
      </c>
      <c r="Q19" s="5" t="s">
        <v>302</v>
      </c>
      <c r="R19" s="46"/>
      <c r="S19" s="5" t="s">
        <v>72</v>
      </c>
      <c r="T19" s="470" t="s">
        <v>147</v>
      </c>
      <c r="U19" s="564">
        <f>Tabla1[[#This Row],[Avance Mes Enero]]+Tabla1[[#This Row],[Avance Mes Febrero]]</f>
        <v>0</v>
      </c>
      <c r="V19" s="601"/>
      <c r="W19" s="511"/>
      <c r="X19" s="496"/>
      <c r="Y19" s="498"/>
      <c r="Z19" s="503"/>
      <c r="AA19" s="582" t="s">
        <v>694</v>
      </c>
      <c r="AB19" s="572">
        <v>0</v>
      </c>
      <c r="AC19" s="572"/>
    </row>
    <row r="20" spans="1:29" ht="330" x14ac:dyDescent="0.2">
      <c r="A20" s="141" t="s">
        <v>139</v>
      </c>
      <c r="B20" s="27" t="s">
        <v>145</v>
      </c>
      <c r="C20" s="39" t="s">
        <v>141</v>
      </c>
      <c r="D20" s="31" t="s">
        <v>134</v>
      </c>
      <c r="E20" s="32" t="s">
        <v>133</v>
      </c>
      <c r="F20" s="37" t="s">
        <v>130</v>
      </c>
      <c r="G20" s="45" t="s">
        <v>122</v>
      </c>
      <c r="H20" s="11" t="s">
        <v>0</v>
      </c>
      <c r="I20" s="26" t="s">
        <v>112</v>
      </c>
      <c r="J20" s="22" t="s">
        <v>167</v>
      </c>
      <c r="K20" s="4" t="s">
        <v>6</v>
      </c>
      <c r="L20" s="43" t="s">
        <v>179</v>
      </c>
      <c r="M20" s="87">
        <v>1</v>
      </c>
      <c r="N20" s="63" t="s">
        <v>243</v>
      </c>
      <c r="O20" s="552">
        <f>Tabla1[[#This Row],[Avance Acumulado númerico o Porcentaje de la Actividad]]/Tabla1[[#This Row],[Meta 2020
(Actividad ó Meta anual)]]</f>
        <v>0</v>
      </c>
      <c r="P20" s="60">
        <v>0.05</v>
      </c>
      <c r="Q20" s="8" t="s">
        <v>303</v>
      </c>
      <c r="R20" s="46"/>
      <c r="S20" s="5" t="s">
        <v>72</v>
      </c>
      <c r="T20" s="473" t="s">
        <v>78</v>
      </c>
      <c r="U20" s="564">
        <f>Tabla1[[#This Row],[Avance Mes Enero]]+Tabla1[[#This Row],[Avance Mes Febrero]]</f>
        <v>0</v>
      </c>
      <c r="V20" s="531"/>
      <c r="W20" s="514"/>
      <c r="X20" s="539" t="s">
        <v>575</v>
      </c>
      <c r="Y20" s="498"/>
      <c r="Z20" s="503"/>
      <c r="AA20" s="583" t="s">
        <v>695</v>
      </c>
      <c r="AB20" s="572">
        <v>0</v>
      </c>
      <c r="AC20" s="572"/>
    </row>
    <row r="21" spans="1:29" ht="180" x14ac:dyDescent="0.2">
      <c r="A21" s="141" t="s">
        <v>139</v>
      </c>
      <c r="B21" s="27" t="s">
        <v>145</v>
      </c>
      <c r="C21" s="39" t="s">
        <v>141</v>
      </c>
      <c r="D21" s="31" t="s">
        <v>134</v>
      </c>
      <c r="E21" s="32" t="s">
        <v>133</v>
      </c>
      <c r="F21" s="37" t="s">
        <v>130</v>
      </c>
      <c r="G21" s="45" t="s">
        <v>122</v>
      </c>
      <c r="H21" s="11" t="s">
        <v>0</v>
      </c>
      <c r="I21" s="26" t="s">
        <v>112</v>
      </c>
      <c r="J21" s="22" t="s">
        <v>245</v>
      </c>
      <c r="K21" s="4" t="s">
        <v>6</v>
      </c>
      <c r="L21" s="43" t="s">
        <v>179</v>
      </c>
      <c r="M21" s="87">
        <v>4</v>
      </c>
      <c r="N21" s="63" t="s">
        <v>461</v>
      </c>
      <c r="O21" s="552">
        <f>Tabla1[[#This Row],[Avance Acumulado númerico o Porcentaje de la Actividad]]/Tabla1[[#This Row],[Meta 2020
(Actividad ó Meta anual)]]</f>
        <v>0</v>
      </c>
      <c r="P21" s="60">
        <v>0.05</v>
      </c>
      <c r="Q21" s="8" t="s">
        <v>345</v>
      </c>
      <c r="R21" s="46"/>
      <c r="S21" s="5" t="s">
        <v>72</v>
      </c>
      <c r="T21" s="473" t="s">
        <v>78</v>
      </c>
      <c r="U21" s="564">
        <f>Tabla1[[#This Row],[Avance Mes Enero]]+Tabla1[[#This Row],[Avance Mes Febrero]]</f>
        <v>0</v>
      </c>
      <c r="V21" s="531"/>
      <c r="W21" s="514"/>
      <c r="X21" s="495" t="s">
        <v>566</v>
      </c>
      <c r="Y21" s="498"/>
      <c r="Z21" s="503"/>
      <c r="AA21" s="617" t="s">
        <v>693</v>
      </c>
      <c r="AB21" s="572">
        <v>0</v>
      </c>
      <c r="AC21" s="572"/>
    </row>
    <row r="22" spans="1:29" ht="180" x14ac:dyDescent="0.2">
      <c r="A22" s="141" t="s">
        <v>139</v>
      </c>
      <c r="B22" s="27" t="s">
        <v>145</v>
      </c>
      <c r="C22" s="39" t="s">
        <v>141</v>
      </c>
      <c r="D22" s="31" t="s">
        <v>134</v>
      </c>
      <c r="E22" s="32" t="s">
        <v>133</v>
      </c>
      <c r="F22" s="37" t="s">
        <v>130</v>
      </c>
      <c r="G22" s="45" t="s">
        <v>122</v>
      </c>
      <c r="H22" s="11" t="s">
        <v>0</v>
      </c>
      <c r="I22" s="26" t="s">
        <v>112</v>
      </c>
      <c r="J22" s="22" t="s">
        <v>245</v>
      </c>
      <c r="K22" s="4" t="s">
        <v>6</v>
      </c>
      <c r="L22" s="43" t="s">
        <v>179</v>
      </c>
      <c r="M22" s="87">
        <v>2</v>
      </c>
      <c r="N22" s="5" t="s">
        <v>462</v>
      </c>
      <c r="O22" s="552">
        <f>Tabla1[[#This Row],[Avance Acumulado númerico o Porcentaje de la Actividad]]/Tabla1[[#This Row],[Meta 2020
(Actividad ó Meta anual)]]</f>
        <v>0</v>
      </c>
      <c r="P22" s="98">
        <v>0.1</v>
      </c>
      <c r="Q22" s="27" t="s">
        <v>304</v>
      </c>
      <c r="R22" s="46"/>
      <c r="S22" s="5" t="s">
        <v>149</v>
      </c>
      <c r="T22" s="473" t="s">
        <v>78</v>
      </c>
      <c r="U22" s="564">
        <f>Tabla1[[#This Row],[Avance Mes Enero]]+Tabla1[[#This Row],[Avance Mes Febrero]]</f>
        <v>0</v>
      </c>
      <c r="V22" s="531"/>
      <c r="W22" s="514"/>
      <c r="X22" s="539" t="s">
        <v>575</v>
      </c>
      <c r="Y22" s="498"/>
      <c r="Z22" s="503"/>
      <c r="AA22" s="617" t="s">
        <v>693</v>
      </c>
      <c r="AB22" s="572">
        <v>0</v>
      </c>
      <c r="AC22" s="572"/>
    </row>
    <row r="23" spans="1:29" ht="180" x14ac:dyDescent="0.2">
      <c r="A23" s="141" t="s">
        <v>139</v>
      </c>
      <c r="B23" s="27" t="s">
        <v>145</v>
      </c>
      <c r="C23" s="39" t="s">
        <v>141</v>
      </c>
      <c r="D23" s="31" t="s">
        <v>134</v>
      </c>
      <c r="E23" s="32" t="s">
        <v>133</v>
      </c>
      <c r="F23" s="37" t="s">
        <v>130</v>
      </c>
      <c r="G23" s="45" t="s">
        <v>122</v>
      </c>
      <c r="H23" s="11" t="s">
        <v>0</v>
      </c>
      <c r="I23" s="26" t="s">
        <v>112</v>
      </c>
      <c r="J23" s="22" t="s">
        <v>245</v>
      </c>
      <c r="K23" s="4" t="s">
        <v>6</v>
      </c>
      <c r="L23" s="43" t="s">
        <v>179</v>
      </c>
      <c r="M23" s="87">
        <v>2</v>
      </c>
      <c r="N23" s="5" t="s">
        <v>465</v>
      </c>
      <c r="O23" s="552">
        <f>Tabla1[[#This Row],[Avance Acumulado númerico o Porcentaje de la Actividad]]/Tabla1[[#This Row],[Meta 2020
(Actividad ó Meta anual)]]</f>
        <v>0</v>
      </c>
      <c r="P23" s="98">
        <v>0.05</v>
      </c>
      <c r="Q23" s="27" t="s">
        <v>463</v>
      </c>
      <c r="R23" s="46"/>
      <c r="S23" s="5" t="s">
        <v>150</v>
      </c>
      <c r="T23" s="473" t="s">
        <v>464</v>
      </c>
      <c r="U23" s="564">
        <f>Tabla1[[#This Row],[Avance Mes Enero]]+Tabla1[[#This Row],[Avance Mes Febrero]]</f>
        <v>0</v>
      </c>
      <c r="V23" s="531"/>
      <c r="W23" s="514"/>
      <c r="X23" s="495" t="s">
        <v>567</v>
      </c>
      <c r="Y23" s="498"/>
      <c r="Z23" s="503"/>
      <c r="AA23" s="617" t="s">
        <v>696</v>
      </c>
      <c r="AB23" s="572">
        <v>0</v>
      </c>
      <c r="AC23" s="572"/>
    </row>
    <row r="24" spans="1:29" ht="180.75" thickBot="1" x14ac:dyDescent="0.25">
      <c r="A24" s="219" t="s">
        <v>139</v>
      </c>
      <c r="B24" s="220" t="s">
        <v>145</v>
      </c>
      <c r="C24" s="221" t="s">
        <v>141</v>
      </c>
      <c r="D24" s="222" t="s">
        <v>134</v>
      </c>
      <c r="E24" s="380" t="s">
        <v>133</v>
      </c>
      <c r="F24" s="224" t="s">
        <v>130</v>
      </c>
      <c r="G24" s="436" t="s">
        <v>122</v>
      </c>
      <c r="H24" s="381" t="s">
        <v>0</v>
      </c>
      <c r="I24" s="393" t="s">
        <v>112</v>
      </c>
      <c r="J24" s="437" t="s">
        <v>245</v>
      </c>
      <c r="K24" s="438" t="s">
        <v>6</v>
      </c>
      <c r="L24" s="79" t="s">
        <v>179</v>
      </c>
      <c r="M24" s="410">
        <v>3</v>
      </c>
      <c r="N24" s="233" t="s">
        <v>308</v>
      </c>
      <c r="O24" s="554">
        <f>Tabla1[[#This Row],[Avance Acumulado númerico o Porcentaje de la Actividad]]/Tabla1[[#This Row],[Meta 2020
(Actividad ó Meta anual)]]</f>
        <v>0.33333333333333331</v>
      </c>
      <c r="P24" s="428">
        <v>0.05</v>
      </c>
      <c r="Q24" s="220" t="s">
        <v>466</v>
      </c>
      <c r="R24" s="232"/>
      <c r="S24" s="233" t="s">
        <v>55</v>
      </c>
      <c r="T24" s="474" t="s">
        <v>152</v>
      </c>
      <c r="U24" s="564">
        <f>Tabla1[[#This Row],[Avance Mes Enero]]+Tabla1[[#This Row],[Avance Mes Febrero]]+AB24</f>
        <v>1</v>
      </c>
      <c r="V24" s="531"/>
      <c r="W24" s="516"/>
      <c r="X24" s="495" t="s">
        <v>568</v>
      </c>
      <c r="Y24" s="498"/>
      <c r="Z24" s="503"/>
      <c r="AA24" s="582" t="s">
        <v>697</v>
      </c>
      <c r="AB24" s="572">
        <v>1</v>
      </c>
      <c r="AC24" s="585" t="s">
        <v>698</v>
      </c>
    </row>
    <row r="25" spans="1:29" ht="180" x14ac:dyDescent="0.2">
      <c r="A25" s="120" t="s">
        <v>139</v>
      </c>
      <c r="B25" s="121" t="s">
        <v>145</v>
      </c>
      <c r="C25" s="121" t="s">
        <v>142</v>
      </c>
      <c r="D25" s="123" t="s">
        <v>134</v>
      </c>
      <c r="E25" s="124" t="s">
        <v>133</v>
      </c>
      <c r="F25" s="125" t="s">
        <v>130</v>
      </c>
      <c r="G25" s="126" t="s">
        <v>122</v>
      </c>
      <c r="H25" s="127" t="s">
        <v>0</v>
      </c>
      <c r="I25" s="121" t="s">
        <v>204</v>
      </c>
      <c r="J25" s="188" t="s">
        <v>205</v>
      </c>
      <c r="K25" s="189" t="s">
        <v>10</v>
      </c>
      <c r="L25" s="190" t="s">
        <v>179</v>
      </c>
      <c r="M25" s="191">
        <v>1</v>
      </c>
      <c r="N25" s="133" t="s">
        <v>310</v>
      </c>
      <c r="O25" s="551">
        <f>Tabla1[[#This Row],[Avance Acumulado númerico o Porcentaje de la Actividad]]/Tabla1[[#This Row],[Meta 2020
(Actividad ó Meta anual)]]</f>
        <v>0</v>
      </c>
      <c r="P25" s="134">
        <v>0.1</v>
      </c>
      <c r="Q25" s="121" t="s">
        <v>363</v>
      </c>
      <c r="R25" s="136">
        <v>156766556</v>
      </c>
      <c r="S25" s="192" t="s">
        <v>72</v>
      </c>
      <c r="T25" s="472" t="s">
        <v>147</v>
      </c>
      <c r="U25" s="564">
        <f>Tabla1[[#This Row],[Avance Mes Enero]]+Tabla1[[#This Row],[Avance Mes Febrero]]</f>
        <v>0</v>
      </c>
      <c r="V25" s="532"/>
      <c r="W25" s="513"/>
      <c r="X25" s="495" t="s">
        <v>587</v>
      </c>
      <c r="Y25" s="498"/>
      <c r="Z25" s="41" t="s">
        <v>588</v>
      </c>
      <c r="AA25" s="582" t="s">
        <v>715</v>
      </c>
      <c r="AB25" s="573">
        <v>0.1</v>
      </c>
      <c r="AC25" s="33" t="s">
        <v>754</v>
      </c>
    </row>
    <row r="26" spans="1:29" ht="180" x14ac:dyDescent="0.2">
      <c r="A26" s="141" t="s">
        <v>139</v>
      </c>
      <c r="B26" s="27" t="s">
        <v>145</v>
      </c>
      <c r="C26" s="27" t="s">
        <v>142</v>
      </c>
      <c r="D26" s="31" t="s">
        <v>134</v>
      </c>
      <c r="E26" s="32" t="s">
        <v>133</v>
      </c>
      <c r="F26" s="37" t="s">
        <v>130</v>
      </c>
      <c r="G26" s="45" t="s">
        <v>122</v>
      </c>
      <c r="H26" s="11" t="s">
        <v>0</v>
      </c>
      <c r="I26" s="27" t="s">
        <v>113</v>
      </c>
      <c r="J26" s="18" t="s">
        <v>113</v>
      </c>
      <c r="K26" s="41" t="s">
        <v>10</v>
      </c>
      <c r="L26" s="54" t="s">
        <v>179</v>
      </c>
      <c r="M26" s="88">
        <v>1</v>
      </c>
      <c r="N26" s="8" t="s">
        <v>311</v>
      </c>
      <c r="O26" s="552">
        <f>Tabla1[[#This Row],[Avance Acumulado númerico o Porcentaje de la Actividad]]/Tabla1[[#This Row],[Meta 2020
(Actividad ó Meta anual)]]</f>
        <v>1</v>
      </c>
      <c r="P26" s="51">
        <v>0.1</v>
      </c>
      <c r="Q26" s="27" t="s">
        <v>312</v>
      </c>
      <c r="R26" s="46"/>
      <c r="S26" s="42" t="s">
        <v>72</v>
      </c>
      <c r="T26" s="475" t="s">
        <v>149</v>
      </c>
      <c r="U26" s="564">
        <f>Tabla1[[#This Row],[Avance Mes Enero]]+Tabla1[[#This Row],[Avance Mes Febrero]]</f>
        <v>1</v>
      </c>
      <c r="V26" s="531"/>
      <c r="W26" s="516"/>
      <c r="X26" s="500" t="s">
        <v>585</v>
      </c>
      <c r="Y26" s="498">
        <v>1</v>
      </c>
      <c r="Z26" s="41" t="s">
        <v>586</v>
      </c>
      <c r="AA26" s="571" t="s">
        <v>656</v>
      </c>
      <c r="AB26" s="572"/>
      <c r="AC26" s="572"/>
    </row>
    <row r="27" spans="1:29" ht="180" x14ac:dyDescent="0.2">
      <c r="A27" s="141" t="s">
        <v>139</v>
      </c>
      <c r="B27" s="27" t="s">
        <v>145</v>
      </c>
      <c r="C27" s="27" t="s">
        <v>142</v>
      </c>
      <c r="D27" s="31" t="s">
        <v>134</v>
      </c>
      <c r="E27" s="32" t="s">
        <v>133</v>
      </c>
      <c r="F27" s="37" t="s">
        <v>130</v>
      </c>
      <c r="G27" s="45" t="s">
        <v>122</v>
      </c>
      <c r="H27" s="11" t="s">
        <v>0</v>
      </c>
      <c r="I27" s="5" t="s">
        <v>504</v>
      </c>
      <c r="J27" s="18" t="s">
        <v>504</v>
      </c>
      <c r="K27" s="41" t="s">
        <v>10</v>
      </c>
      <c r="L27" s="54" t="s">
        <v>179</v>
      </c>
      <c r="M27" s="88">
        <v>1</v>
      </c>
      <c r="N27" s="8" t="s">
        <v>364</v>
      </c>
      <c r="O27" s="545">
        <f>Tabla1[[#This Row],[Avance Acumulado númerico o Porcentaje de la Actividad]]/Tabla1[[#This Row],[Meta 2020
(Actividad ó Meta anual)]]</f>
        <v>1</v>
      </c>
      <c r="P27" s="51">
        <v>0.1</v>
      </c>
      <c r="Q27" s="27" t="s">
        <v>365</v>
      </c>
      <c r="R27" s="46"/>
      <c r="S27" s="42" t="s">
        <v>11</v>
      </c>
      <c r="T27" s="476" t="s">
        <v>55</v>
      </c>
      <c r="U27" s="564">
        <f>Tabla1[[#This Row],[Avance Mes Enero]]+Tabla1[[#This Row],[Avance Mes Febrero]]</f>
        <v>1</v>
      </c>
      <c r="V27" s="603"/>
      <c r="W27" s="517"/>
      <c r="X27" s="495" t="s">
        <v>583</v>
      </c>
      <c r="Y27" s="498">
        <v>1</v>
      </c>
      <c r="Z27" s="41" t="s">
        <v>584</v>
      </c>
      <c r="AA27" s="571" t="s">
        <v>656</v>
      </c>
      <c r="AB27" s="572"/>
      <c r="AC27" s="572"/>
    </row>
    <row r="28" spans="1:29" ht="180.75" thickBot="1" x14ac:dyDescent="0.3">
      <c r="A28" s="143" t="s">
        <v>139</v>
      </c>
      <c r="B28" s="144" t="s">
        <v>145</v>
      </c>
      <c r="C28" s="144" t="s">
        <v>142</v>
      </c>
      <c r="D28" s="146" t="s">
        <v>134</v>
      </c>
      <c r="E28" s="147" t="s">
        <v>133</v>
      </c>
      <c r="F28" s="148" t="s">
        <v>130</v>
      </c>
      <c r="G28" s="149" t="s">
        <v>122</v>
      </c>
      <c r="H28" s="150" t="s">
        <v>0</v>
      </c>
      <c r="I28" s="144" t="s">
        <v>204</v>
      </c>
      <c r="J28" s="193" t="s">
        <v>113</v>
      </c>
      <c r="K28" s="194" t="s">
        <v>10</v>
      </c>
      <c r="L28" s="195">
        <v>40</v>
      </c>
      <c r="M28" s="196">
        <v>10</v>
      </c>
      <c r="N28" s="156" t="s">
        <v>313</v>
      </c>
      <c r="O28" s="554">
        <f>Tabla1[[#This Row],[Avance Acumulado númerico o Porcentaje de la Actividad]]/Tabla1[[#This Row],[Meta 2020
(Actividad ó Meta anual)]]</f>
        <v>0.5</v>
      </c>
      <c r="P28" s="197">
        <v>0.7</v>
      </c>
      <c r="Q28" s="27" t="s">
        <v>314</v>
      </c>
      <c r="R28" s="159"/>
      <c r="S28" s="198" t="s">
        <v>55</v>
      </c>
      <c r="T28" s="475" t="s">
        <v>147</v>
      </c>
      <c r="U28" s="565">
        <f>Tabla1[[#This Row],[Avance Mes Enero]]+Tabla1[[#This Row],[Avance Mes Febrero]]+AB28</f>
        <v>5</v>
      </c>
      <c r="V28" s="531" t="s">
        <v>591</v>
      </c>
      <c r="W28" s="516">
        <v>1</v>
      </c>
      <c r="X28" s="496" t="s">
        <v>581</v>
      </c>
      <c r="Y28" s="498">
        <v>2</v>
      </c>
      <c r="Z28" s="526" t="s">
        <v>582</v>
      </c>
      <c r="AA28" s="582" t="s">
        <v>716</v>
      </c>
      <c r="AB28" s="572">
        <v>2</v>
      </c>
      <c r="AC28" s="33" t="s">
        <v>717</v>
      </c>
    </row>
    <row r="29" spans="1:29" ht="180" x14ac:dyDescent="0.2">
      <c r="A29" s="371" t="s">
        <v>139</v>
      </c>
      <c r="B29" s="108" t="s">
        <v>145</v>
      </c>
      <c r="C29" s="109" t="s">
        <v>141</v>
      </c>
      <c r="D29" s="110" t="s">
        <v>134</v>
      </c>
      <c r="E29" s="184" t="s">
        <v>123</v>
      </c>
      <c r="F29" s="112" t="s">
        <v>130</v>
      </c>
      <c r="G29" s="110" t="s">
        <v>132</v>
      </c>
      <c r="H29" s="185" t="s">
        <v>13</v>
      </c>
      <c r="I29" s="439" t="s">
        <v>112</v>
      </c>
      <c r="J29" s="186" t="s">
        <v>2</v>
      </c>
      <c r="K29" s="440" t="s">
        <v>14</v>
      </c>
      <c r="L29" s="78" t="s">
        <v>179</v>
      </c>
      <c r="M29" s="441">
        <v>30</v>
      </c>
      <c r="N29" s="113" t="s">
        <v>455</v>
      </c>
      <c r="O29" s="555">
        <f>Tabla1[[#This Row],[Avance Acumulado númerico o Porcentaje de la Actividad]]/Tabla1[[#This Row],[Meta 2020
(Actividad ó Meta anual)]]</f>
        <v>0</v>
      </c>
      <c r="P29" s="114">
        <v>0.15</v>
      </c>
      <c r="Q29" s="108" t="s">
        <v>488</v>
      </c>
      <c r="R29" s="187">
        <v>11000000</v>
      </c>
      <c r="S29" s="442" t="s">
        <v>157</v>
      </c>
      <c r="T29" s="478" t="s">
        <v>78</v>
      </c>
      <c r="U29" s="564">
        <f>Tabla1[[#This Row],[Avance Mes Enero]]+Tabla1[[#This Row],[Avance Mes Febrero]]</f>
        <v>0</v>
      </c>
      <c r="V29" s="532"/>
      <c r="W29" s="513"/>
      <c r="X29" s="495" t="s">
        <v>535</v>
      </c>
      <c r="Y29" s="498">
        <v>0</v>
      </c>
      <c r="Z29" s="41"/>
      <c r="AA29" s="582" t="s">
        <v>668</v>
      </c>
      <c r="AB29" s="572">
        <v>0</v>
      </c>
      <c r="AC29" s="572"/>
    </row>
    <row r="30" spans="1:29" ht="180" x14ac:dyDescent="0.2">
      <c r="A30" s="141" t="s">
        <v>139</v>
      </c>
      <c r="B30" s="27" t="s">
        <v>145</v>
      </c>
      <c r="C30" s="39" t="s">
        <v>141</v>
      </c>
      <c r="D30" s="31" t="s">
        <v>134</v>
      </c>
      <c r="E30" s="24" t="s">
        <v>123</v>
      </c>
      <c r="F30" s="37" t="s">
        <v>130</v>
      </c>
      <c r="G30" s="31" t="s">
        <v>132</v>
      </c>
      <c r="H30" s="13" t="s">
        <v>13</v>
      </c>
      <c r="I30" s="26" t="s">
        <v>112</v>
      </c>
      <c r="J30" s="21" t="s">
        <v>2</v>
      </c>
      <c r="K30" s="16" t="s">
        <v>14</v>
      </c>
      <c r="L30" s="43" t="s">
        <v>179</v>
      </c>
      <c r="M30" s="88">
        <v>1</v>
      </c>
      <c r="N30" s="5" t="s">
        <v>15</v>
      </c>
      <c r="O30" s="554">
        <f>Tabla1[[#This Row],[Avance Acumulado númerico o Porcentaje de la Actividad]]/Tabla1[[#This Row],[Meta 2020
(Actividad ó Meta anual)]]</f>
        <v>0</v>
      </c>
      <c r="P30" s="51">
        <v>0.1</v>
      </c>
      <c r="Q30" s="27" t="s">
        <v>456</v>
      </c>
      <c r="R30" s="46"/>
      <c r="S30" s="5" t="s">
        <v>55</v>
      </c>
      <c r="T30" s="475" t="s">
        <v>153</v>
      </c>
      <c r="U30" s="564">
        <f>Tabla1[[#This Row],[Avance Mes Enero]]+Tabla1[[#This Row],[Avance Mes Febrero]]</f>
        <v>0</v>
      </c>
      <c r="V30" s="531"/>
      <c r="W30" s="516"/>
      <c r="X30" s="495" t="s">
        <v>536</v>
      </c>
      <c r="Y30" s="498">
        <v>0</v>
      </c>
      <c r="Z30" s="41"/>
      <c r="AA30" s="582" t="s">
        <v>727</v>
      </c>
      <c r="AB30" s="572">
        <v>0</v>
      </c>
      <c r="AC30" s="572"/>
    </row>
    <row r="31" spans="1:29" ht="180" x14ac:dyDescent="0.2">
      <c r="A31" s="141" t="s">
        <v>139</v>
      </c>
      <c r="B31" s="27" t="s">
        <v>145</v>
      </c>
      <c r="C31" s="39" t="s">
        <v>141</v>
      </c>
      <c r="D31" s="31" t="s">
        <v>134</v>
      </c>
      <c r="E31" s="24" t="s">
        <v>123</v>
      </c>
      <c r="F31" s="37" t="s">
        <v>130</v>
      </c>
      <c r="G31" s="31" t="s">
        <v>132</v>
      </c>
      <c r="H31" s="13" t="s">
        <v>13</v>
      </c>
      <c r="I31" s="26" t="s">
        <v>112</v>
      </c>
      <c r="J31" s="21" t="s">
        <v>2</v>
      </c>
      <c r="K31" s="16" t="s">
        <v>14</v>
      </c>
      <c r="L31" s="43" t="s">
        <v>179</v>
      </c>
      <c r="M31" s="88">
        <v>1</v>
      </c>
      <c r="N31" s="5" t="s">
        <v>16</v>
      </c>
      <c r="O31" s="554">
        <f>Tabla1[[#This Row],[Avance Acumulado númerico o Porcentaje de la Actividad]]/Tabla1[[#This Row],[Meta 2020
(Actividad ó Meta anual)]]</f>
        <v>0</v>
      </c>
      <c r="P31" s="51">
        <v>0.15</v>
      </c>
      <c r="Q31" s="27" t="s">
        <v>317</v>
      </c>
      <c r="R31" s="46"/>
      <c r="S31" s="5" t="s">
        <v>55</v>
      </c>
      <c r="T31" s="475" t="s">
        <v>72</v>
      </c>
      <c r="U31" s="564">
        <f>Tabla1[[#This Row],[Avance Mes Enero]]+Tabla1[[#This Row],[Avance Mes Febrero]]</f>
        <v>0</v>
      </c>
      <c r="V31" s="531"/>
      <c r="W31" s="516"/>
      <c r="X31" s="495" t="s">
        <v>537</v>
      </c>
      <c r="Y31" s="498">
        <v>0</v>
      </c>
      <c r="Z31" s="41"/>
      <c r="AA31" s="582" t="s">
        <v>728</v>
      </c>
      <c r="AB31" s="572">
        <v>0</v>
      </c>
      <c r="AC31" s="572"/>
    </row>
    <row r="32" spans="1:29" ht="180.75" thickBot="1" x14ac:dyDescent="0.25">
      <c r="A32" s="141" t="s">
        <v>139</v>
      </c>
      <c r="B32" s="27" t="s">
        <v>145</v>
      </c>
      <c r="C32" s="39" t="s">
        <v>141</v>
      </c>
      <c r="D32" s="31" t="s">
        <v>134</v>
      </c>
      <c r="E32" s="24" t="s">
        <v>123</v>
      </c>
      <c r="F32" s="37" t="s">
        <v>130</v>
      </c>
      <c r="G32" s="31" t="s">
        <v>132</v>
      </c>
      <c r="H32" s="13" t="s">
        <v>13</v>
      </c>
      <c r="I32" s="26" t="s">
        <v>112</v>
      </c>
      <c r="J32" s="21" t="s">
        <v>2</v>
      </c>
      <c r="K32" s="16" t="s">
        <v>14</v>
      </c>
      <c r="L32" s="96">
        <v>2400</v>
      </c>
      <c r="M32" s="87">
        <v>600</v>
      </c>
      <c r="N32" s="5" t="s">
        <v>17</v>
      </c>
      <c r="O32" s="554">
        <f>Tabla1[[#This Row],[Avance Acumulado númerico o Porcentaje de la Actividad]]/Tabla1[[#This Row],[Meta 2020
(Actividad ó Meta anual)]]</f>
        <v>0</v>
      </c>
      <c r="P32" s="197">
        <v>0.45</v>
      </c>
      <c r="Q32" s="27" t="s">
        <v>457</v>
      </c>
      <c r="R32" s="46"/>
      <c r="S32" s="42" t="s">
        <v>72</v>
      </c>
      <c r="T32" s="475" t="s">
        <v>78</v>
      </c>
      <c r="U32" s="564">
        <f>Tabla1[[#This Row],[Avance Mes Enero]]+Tabla1[[#This Row],[Avance Mes Febrero]]</f>
        <v>0</v>
      </c>
      <c r="V32" s="531" t="s">
        <v>602</v>
      </c>
      <c r="W32" s="516"/>
      <c r="X32" s="495" t="s">
        <v>538</v>
      </c>
      <c r="Y32" s="498">
        <v>0</v>
      </c>
      <c r="Z32" s="41"/>
      <c r="AA32" s="582" t="s">
        <v>729</v>
      </c>
      <c r="AB32" s="572">
        <v>0</v>
      </c>
      <c r="AC32" s="572"/>
    </row>
    <row r="33" spans="1:29" ht="180.75" thickBot="1" x14ac:dyDescent="0.25">
      <c r="A33" s="143" t="s">
        <v>139</v>
      </c>
      <c r="B33" s="144" t="s">
        <v>145</v>
      </c>
      <c r="C33" s="145" t="s">
        <v>141</v>
      </c>
      <c r="D33" s="146" t="s">
        <v>134</v>
      </c>
      <c r="E33" s="203" t="s">
        <v>123</v>
      </c>
      <c r="F33" s="148" t="s">
        <v>130</v>
      </c>
      <c r="G33" s="146" t="s">
        <v>132</v>
      </c>
      <c r="H33" s="204" t="s">
        <v>13</v>
      </c>
      <c r="I33" s="151" t="s">
        <v>112</v>
      </c>
      <c r="J33" s="152" t="s">
        <v>2</v>
      </c>
      <c r="K33" s="205" t="s">
        <v>14</v>
      </c>
      <c r="L33" s="162" t="s">
        <v>179</v>
      </c>
      <c r="M33" s="196">
        <v>4</v>
      </c>
      <c r="N33" s="160" t="s">
        <v>226</v>
      </c>
      <c r="O33" s="554">
        <f>Tabla1[[#This Row],[Avance Acumulado númerico o Porcentaje de la Actividad]]/Tabla1[[#This Row],[Meta 2020
(Actividad ó Meta anual)]]</f>
        <v>0</v>
      </c>
      <c r="P33" s="172">
        <v>0.15</v>
      </c>
      <c r="Q33" s="144" t="s">
        <v>333</v>
      </c>
      <c r="R33" s="159"/>
      <c r="S33" s="198" t="s">
        <v>72</v>
      </c>
      <c r="T33" s="477" t="s">
        <v>78</v>
      </c>
      <c r="U33" s="564">
        <f>Tabla1[[#This Row],[Avance Mes Enero]]+Tabla1[[#This Row],[Avance Mes Febrero]]</f>
        <v>0</v>
      </c>
      <c r="V33" s="531"/>
      <c r="W33" s="516"/>
      <c r="X33" s="495" t="s">
        <v>539</v>
      </c>
      <c r="Y33" s="498">
        <v>0</v>
      </c>
      <c r="Z33" s="41"/>
      <c r="AA33" s="582" t="s">
        <v>730</v>
      </c>
      <c r="AB33" s="572">
        <v>0</v>
      </c>
      <c r="AC33" s="572"/>
    </row>
    <row r="34" spans="1:29" ht="180" x14ac:dyDescent="0.2">
      <c r="A34" s="120" t="s">
        <v>139</v>
      </c>
      <c r="B34" s="121" t="s">
        <v>145</v>
      </c>
      <c r="C34" s="122" t="s">
        <v>141</v>
      </c>
      <c r="D34" s="123" t="s">
        <v>134</v>
      </c>
      <c r="E34" s="200" t="s">
        <v>123</v>
      </c>
      <c r="F34" s="125" t="s">
        <v>130</v>
      </c>
      <c r="G34" s="123" t="s">
        <v>132</v>
      </c>
      <c r="H34" s="201" t="s">
        <v>13</v>
      </c>
      <c r="I34" s="200" t="s">
        <v>114</v>
      </c>
      <c r="J34" s="206" t="s">
        <v>114</v>
      </c>
      <c r="K34" s="207" t="s">
        <v>18</v>
      </c>
      <c r="L34" s="131" t="s">
        <v>179</v>
      </c>
      <c r="M34" s="202">
        <v>1</v>
      </c>
      <c r="N34" s="133" t="s">
        <v>19</v>
      </c>
      <c r="O34" s="549">
        <f>Tabla1[[#This Row],[Avance Acumulado númerico o Porcentaje de la Actividad]]/Tabla1[[#This Row],[Meta 2020
(Actividad ó Meta anual)]]</f>
        <v>0</v>
      </c>
      <c r="P34" s="134">
        <v>0.1</v>
      </c>
      <c r="Q34" s="121" t="s">
        <v>321</v>
      </c>
      <c r="R34" s="136">
        <v>78621745</v>
      </c>
      <c r="S34" s="137" t="s">
        <v>55</v>
      </c>
      <c r="T34" s="469" t="s">
        <v>55</v>
      </c>
      <c r="U34" s="564">
        <f>Tabla1[[#This Row],[Avance Mes Enero]]+Tabla1[[#This Row],[Avance Mes Febrero]]</f>
        <v>0</v>
      </c>
      <c r="V34" s="600"/>
      <c r="W34" s="510"/>
      <c r="X34" s="497"/>
      <c r="Y34" s="498"/>
      <c r="Z34" s="41"/>
      <c r="AA34" s="572" t="s">
        <v>668</v>
      </c>
      <c r="AB34" s="572">
        <v>0</v>
      </c>
      <c r="AC34" s="572" t="s">
        <v>668</v>
      </c>
    </row>
    <row r="35" spans="1:29" ht="375.75" thickBot="1" x14ac:dyDescent="0.25">
      <c r="A35" s="141" t="s">
        <v>139</v>
      </c>
      <c r="B35" s="27" t="s">
        <v>145</v>
      </c>
      <c r="C35" s="39" t="s">
        <v>141</v>
      </c>
      <c r="D35" s="31" t="s">
        <v>134</v>
      </c>
      <c r="E35" s="24" t="s">
        <v>123</v>
      </c>
      <c r="F35" s="37" t="s">
        <v>130</v>
      </c>
      <c r="G35" s="31" t="s">
        <v>132</v>
      </c>
      <c r="H35" s="13" t="s">
        <v>13</v>
      </c>
      <c r="I35" s="24" t="s">
        <v>114</v>
      </c>
      <c r="J35" s="23" t="s">
        <v>114</v>
      </c>
      <c r="K35" s="6" t="s">
        <v>18</v>
      </c>
      <c r="L35" s="96">
        <v>200</v>
      </c>
      <c r="M35" s="55">
        <v>50</v>
      </c>
      <c r="N35" s="80" t="s">
        <v>180</v>
      </c>
      <c r="O35" s="552">
        <f>Tabla1[[#This Row],[Avance Acumulado númerico o Porcentaje de la Actividad]]/Tabla1[[#This Row],[Meta 2020
(Actividad ó Meta anual)]]</f>
        <v>0.48</v>
      </c>
      <c r="P35" s="70">
        <v>0.9</v>
      </c>
      <c r="Q35" s="27" t="s">
        <v>323</v>
      </c>
      <c r="R35" s="46"/>
      <c r="S35" s="5" t="s">
        <v>55</v>
      </c>
      <c r="T35" s="475" t="s">
        <v>147</v>
      </c>
      <c r="U35" s="564">
        <f>Tabla1[[#This Row],[Avance Mes Enero]]+Tabla1[[#This Row],[Avance Mes Febrero]]+AB35</f>
        <v>24</v>
      </c>
      <c r="V35" s="604" t="s">
        <v>598</v>
      </c>
      <c r="W35" s="516">
        <v>6</v>
      </c>
      <c r="X35" s="499" t="s">
        <v>578</v>
      </c>
      <c r="Y35" s="498">
        <v>12</v>
      </c>
      <c r="Z35" s="41"/>
      <c r="AA35" s="582" t="s">
        <v>708</v>
      </c>
      <c r="AB35" s="572">
        <v>6</v>
      </c>
      <c r="AC35" s="582" t="s">
        <v>709</v>
      </c>
    </row>
    <row r="36" spans="1:29" ht="180" x14ac:dyDescent="0.2">
      <c r="A36" s="120" t="s">
        <v>139</v>
      </c>
      <c r="B36" s="121" t="s">
        <v>145</v>
      </c>
      <c r="C36" s="122" t="s">
        <v>141</v>
      </c>
      <c r="D36" s="123" t="s">
        <v>134</v>
      </c>
      <c r="E36" s="200" t="s">
        <v>123</v>
      </c>
      <c r="F36" s="125" t="s">
        <v>130</v>
      </c>
      <c r="G36" s="123" t="s">
        <v>132</v>
      </c>
      <c r="H36" s="201" t="s">
        <v>13</v>
      </c>
      <c r="I36" s="200" t="s">
        <v>114</v>
      </c>
      <c r="J36" s="206" t="s">
        <v>114</v>
      </c>
      <c r="K36" s="130" t="s">
        <v>20</v>
      </c>
      <c r="L36" s="190" t="s">
        <v>179</v>
      </c>
      <c r="M36" s="202">
        <v>1</v>
      </c>
      <c r="N36" s="133" t="s">
        <v>326</v>
      </c>
      <c r="O36" s="549">
        <f>Tabla1[[#This Row],[Avance Acumulado númerico o Porcentaje de la Actividad]]/Tabla1[[#This Row],[Meta 2020
(Actividad ó Meta anual)]]</f>
        <v>0</v>
      </c>
      <c r="P36" s="134">
        <v>0.1</v>
      </c>
      <c r="Q36" s="133" t="s">
        <v>325</v>
      </c>
      <c r="R36" s="136">
        <v>200395245</v>
      </c>
      <c r="S36" s="137" t="s">
        <v>11</v>
      </c>
      <c r="T36" s="469" t="s">
        <v>55</v>
      </c>
      <c r="U36" s="564">
        <f>Tabla1[[#This Row],[Avance Mes Enero]]+Tabla1[[#This Row],[Avance Mes Febrero]]</f>
        <v>0</v>
      </c>
      <c r="V36" s="600"/>
      <c r="W36" s="510"/>
      <c r="X36" s="493"/>
      <c r="Y36" s="498"/>
      <c r="Z36" s="41"/>
      <c r="AA36" s="582" t="s">
        <v>668</v>
      </c>
      <c r="AB36" s="572">
        <v>0</v>
      </c>
      <c r="AC36" s="572" t="s">
        <v>668</v>
      </c>
    </row>
    <row r="37" spans="1:29" ht="180" x14ac:dyDescent="0.2">
      <c r="A37" s="141" t="s">
        <v>139</v>
      </c>
      <c r="B37" s="27" t="s">
        <v>145</v>
      </c>
      <c r="C37" s="39" t="s">
        <v>141</v>
      </c>
      <c r="D37" s="31" t="s">
        <v>134</v>
      </c>
      <c r="E37" s="24" t="s">
        <v>123</v>
      </c>
      <c r="F37" s="37" t="s">
        <v>130</v>
      </c>
      <c r="G37" s="31" t="s">
        <v>132</v>
      </c>
      <c r="H37" s="13" t="s">
        <v>13</v>
      </c>
      <c r="I37" s="24" t="s">
        <v>114</v>
      </c>
      <c r="J37" s="23" t="s">
        <v>114</v>
      </c>
      <c r="K37" s="16" t="s">
        <v>20</v>
      </c>
      <c r="L37" s="99">
        <v>1600</v>
      </c>
      <c r="M37" s="88">
        <v>400</v>
      </c>
      <c r="N37" s="8" t="s">
        <v>477</v>
      </c>
      <c r="O37" s="552">
        <f>Tabla1[[#This Row],[Avance Acumulado númerico o Porcentaje de la Actividad]]/Tabla1[[#This Row],[Meta 2020
(Actividad ó Meta anual)]]</f>
        <v>0.1925</v>
      </c>
      <c r="P37" s="70">
        <v>0.6</v>
      </c>
      <c r="Q37" s="8" t="s">
        <v>478</v>
      </c>
      <c r="R37" s="46"/>
      <c r="S37" s="5" t="s">
        <v>72</v>
      </c>
      <c r="T37" s="475" t="s">
        <v>147</v>
      </c>
      <c r="U37" s="564">
        <f>Tabla1[[#This Row],[Avance Mes Enero]]+Tabla1[[#This Row],[Avance Mes Febrero]]+AB37</f>
        <v>77</v>
      </c>
      <c r="V37" s="604" t="s">
        <v>599</v>
      </c>
      <c r="W37" s="516">
        <v>7</v>
      </c>
      <c r="X37" s="495" t="s">
        <v>577</v>
      </c>
      <c r="Y37" s="498">
        <v>6</v>
      </c>
      <c r="Z37" s="41"/>
      <c r="AA37" s="571" t="s">
        <v>710</v>
      </c>
      <c r="AB37" s="572">
        <v>64</v>
      </c>
      <c r="AC37" s="582" t="s">
        <v>711</v>
      </c>
    </row>
    <row r="38" spans="1:29" ht="180" x14ac:dyDescent="0.2">
      <c r="A38" s="141" t="s">
        <v>139</v>
      </c>
      <c r="B38" s="27" t="s">
        <v>145</v>
      </c>
      <c r="C38" s="39" t="s">
        <v>141</v>
      </c>
      <c r="D38" s="31" t="s">
        <v>134</v>
      </c>
      <c r="E38" s="24" t="s">
        <v>123</v>
      </c>
      <c r="F38" s="37" t="s">
        <v>130</v>
      </c>
      <c r="G38" s="31" t="s">
        <v>132</v>
      </c>
      <c r="H38" s="13" t="s">
        <v>13</v>
      </c>
      <c r="I38" s="24" t="s">
        <v>114</v>
      </c>
      <c r="J38" s="23" t="s">
        <v>114</v>
      </c>
      <c r="K38" s="16" t="s">
        <v>20</v>
      </c>
      <c r="L38" s="54" t="s">
        <v>179</v>
      </c>
      <c r="M38" s="88">
        <v>4</v>
      </c>
      <c r="N38" s="8" t="s">
        <v>479</v>
      </c>
      <c r="O38" s="552">
        <f>Tabla1[[#This Row],[Avance Acumulado númerico o Porcentaje de la Actividad]]/Tabla1[[#This Row],[Meta 2020
(Actividad ó Meta anual)]]</f>
        <v>0</v>
      </c>
      <c r="P38" s="51">
        <v>0.15</v>
      </c>
      <c r="Q38" s="8" t="s">
        <v>480</v>
      </c>
      <c r="R38" s="46"/>
      <c r="S38" s="5" t="s">
        <v>72</v>
      </c>
      <c r="T38" s="475" t="s">
        <v>147</v>
      </c>
      <c r="U38" s="564">
        <f>Tabla1[[#This Row],[Avance Mes Enero]]+Tabla1[[#This Row],[Avance Mes Febrero]]</f>
        <v>0</v>
      </c>
      <c r="V38" s="531"/>
      <c r="W38" s="516"/>
      <c r="X38" s="493"/>
      <c r="Y38" s="498"/>
      <c r="Z38" s="41"/>
      <c r="AA38" s="582" t="s">
        <v>668</v>
      </c>
      <c r="AB38" s="572">
        <v>0</v>
      </c>
      <c r="AC38" s="572" t="s">
        <v>668</v>
      </c>
    </row>
    <row r="39" spans="1:29" ht="180.75" thickBot="1" x14ac:dyDescent="0.25">
      <c r="A39" s="143" t="s">
        <v>139</v>
      </c>
      <c r="B39" s="144" t="s">
        <v>145</v>
      </c>
      <c r="C39" s="145" t="s">
        <v>141</v>
      </c>
      <c r="D39" s="146" t="s">
        <v>134</v>
      </c>
      <c r="E39" s="203" t="s">
        <v>123</v>
      </c>
      <c r="F39" s="148" t="s">
        <v>130</v>
      </c>
      <c r="G39" s="146" t="s">
        <v>132</v>
      </c>
      <c r="H39" s="204" t="s">
        <v>13</v>
      </c>
      <c r="I39" s="203" t="s">
        <v>114</v>
      </c>
      <c r="J39" s="208" t="s">
        <v>114</v>
      </c>
      <c r="K39" s="205" t="s">
        <v>20</v>
      </c>
      <c r="L39" s="218" t="s">
        <v>179</v>
      </c>
      <c r="M39" s="196">
        <v>1</v>
      </c>
      <c r="N39" s="156" t="s">
        <v>23</v>
      </c>
      <c r="O39" s="553">
        <f>Tabla1[[#This Row],[Avance Acumulado númerico o Porcentaje de la Actividad]]/Tabla1[[#This Row],[Meta 2020
(Actividad ó Meta anual)]]</f>
        <v>0</v>
      </c>
      <c r="P39" s="172">
        <v>0.15</v>
      </c>
      <c r="Q39" s="156" t="s">
        <v>329</v>
      </c>
      <c r="R39" s="159"/>
      <c r="S39" s="160" t="s">
        <v>72</v>
      </c>
      <c r="T39" s="477" t="s">
        <v>149</v>
      </c>
      <c r="U39" s="564">
        <f>Tabla1[[#This Row],[Avance Mes Enero]]+Tabla1[[#This Row],[Avance Mes Febrero]]</f>
        <v>0</v>
      </c>
      <c r="V39" s="495"/>
      <c r="W39" s="76"/>
      <c r="X39" s="493"/>
      <c r="Y39" s="498"/>
      <c r="Z39" s="41"/>
      <c r="AA39" s="582" t="s">
        <v>712</v>
      </c>
      <c r="AB39" s="572">
        <v>0</v>
      </c>
      <c r="AC39" s="572" t="s">
        <v>668</v>
      </c>
    </row>
    <row r="40" spans="1:29" ht="180" x14ac:dyDescent="0.2">
      <c r="A40" s="120" t="s">
        <v>139</v>
      </c>
      <c r="B40" s="121" t="s">
        <v>145</v>
      </c>
      <c r="C40" s="122" t="s">
        <v>141</v>
      </c>
      <c r="D40" s="123" t="s">
        <v>134</v>
      </c>
      <c r="E40" s="200" t="s">
        <v>123</v>
      </c>
      <c r="F40" s="125" t="s">
        <v>130</v>
      </c>
      <c r="G40" s="123" t="s">
        <v>132</v>
      </c>
      <c r="H40" s="201" t="s">
        <v>13</v>
      </c>
      <c r="I40" s="200" t="s">
        <v>114</v>
      </c>
      <c r="J40" s="206" t="s">
        <v>114</v>
      </c>
      <c r="K40" s="239" t="s">
        <v>25</v>
      </c>
      <c r="L40" s="240" t="s">
        <v>179</v>
      </c>
      <c r="M40" s="241">
        <v>1</v>
      </c>
      <c r="N40" s="240" t="s">
        <v>24</v>
      </c>
      <c r="O40" s="556">
        <f>Tabla1[[#This Row],[Avance Acumulado númerico o Porcentaje de la Actividad]]/Tabla1[[#This Row],[Meta 2020
(Actividad ó Meta anual)]]</f>
        <v>0</v>
      </c>
      <c r="P40" s="242">
        <v>0.1</v>
      </c>
      <c r="Q40" s="240" t="s">
        <v>330</v>
      </c>
      <c r="R40" s="262">
        <v>54433278</v>
      </c>
      <c r="S40" s="240" t="s">
        <v>11</v>
      </c>
      <c r="T40" s="479" t="s">
        <v>55</v>
      </c>
      <c r="U40" s="564">
        <f>Tabla1[[#This Row],[Avance Mes Enero]]+Tabla1[[#This Row],[Avance Mes Febrero]]</f>
        <v>0</v>
      </c>
      <c r="V40" s="606"/>
      <c r="W40" s="518"/>
      <c r="X40" s="497"/>
      <c r="Y40" s="498"/>
      <c r="Z40" s="41"/>
      <c r="AA40" s="571" t="s">
        <v>713</v>
      </c>
      <c r="AB40" s="572">
        <v>0</v>
      </c>
      <c r="AC40" s="572" t="s">
        <v>668</v>
      </c>
    </row>
    <row r="41" spans="1:29" ht="180" x14ac:dyDescent="0.2">
      <c r="A41" s="141" t="s">
        <v>139</v>
      </c>
      <c r="B41" s="27" t="s">
        <v>145</v>
      </c>
      <c r="C41" s="39" t="s">
        <v>141</v>
      </c>
      <c r="D41" s="31" t="s">
        <v>134</v>
      </c>
      <c r="E41" s="24" t="s">
        <v>123</v>
      </c>
      <c r="F41" s="37" t="s">
        <v>130</v>
      </c>
      <c r="G41" s="31" t="s">
        <v>132</v>
      </c>
      <c r="H41" s="13" t="s">
        <v>13</v>
      </c>
      <c r="I41" s="24" t="s">
        <v>114</v>
      </c>
      <c r="J41" s="23" t="s">
        <v>114</v>
      </c>
      <c r="K41" s="40" t="s">
        <v>25</v>
      </c>
      <c r="L41" s="62">
        <v>13</v>
      </c>
      <c r="M41" s="101">
        <v>3</v>
      </c>
      <c r="N41" s="1" t="s">
        <v>26</v>
      </c>
      <c r="O41" s="557">
        <f>Tabla1[[#This Row],[Avance Acumulado númerico o Porcentaje de la Actividad]]/Tabla1[[#This Row],[Meta 2020
(Actividad ó Meta anual)]]</f>
        <v>0</v>
      </c>
      <c r="P41" s="100">
        <v>0.6</v>
      </c>
      <c r="Q41" s="1" t="s">
        <v>481</v>
      </c>
      <c r="R41" s="1"/>
      <c r="S41" s="1" t="s">
        <v>55</v>
      </c>
      <c r="T41" s="480" t="s">
        <v>147</v>
      </c>
      <c r="U41" s="564">
        <f>Tabla1[[#This Row],[Avance Mes Enero]]+Tabla1[[#This Row],[Avance Mes Febrero]]</f>
        <v>0</v>
      </c>
      <c r="V41" s="607" t="s">
        <v>600</v>
      </c>
      <c r="W41" s="519">
        <v>0</v>
      </c>
      <c r="X41" s="495" t="s">
        <v>576</v>
      </c>
      <c r="Y41" s="498"/>
      <c r="Z41" s="41"/>
      <c r="AA41" s="582" t="s">
        <v>668</v>
      </c>
      <c r="AB41" s="572">
        <v>0</v>
      </c>
      <c r="AC41" s="572" t="s">
        <v>668</v>
      </c>
    </row>
    <row r="42" spans="1:29" ht="180.75" thickBot="1" x14ac:dyDescent="0.25">
      <c r="A42" s="219" t="s">
        <v>139</v>
      </c>
      <c r="B42" s="220" t="s">
        <v>145</v>
      </c>
      <c r="C42" s="221" t="s">
        <v>141</v>
      </c>
      <c r="D42" s="222" t="s">
        <v>134</v>
      </c>
      <c r="E42" s="223" t="s">
        <v>123</v>
      </c>
      <c r="F42" s="224" t="s">
        <v>130</v>
      </c>
      <c r="G42" s="222" t="s">
        <v>132</v>
      </c>
      <c r="H42" s="225" t="s">
        <v>13</v>
      </c>
      <c r="I42" s="223" t="s">
        <v>114</v>
      </c>
      <c r="J42" s="226" t="s">
        <v>114</v>
      </c>
      <c r="K42" s="443" t="s">
        <v>25</v>
      </c>
      <c r="L42" s="444" t="s">
        <v>179</v>
      </c>
      <c r="M42" s="445">
        <v>5</v>
      </c>
      <c r="N42" s="444" t="s">
        <v>482</v>
      </c>
      <c r="O42" s="559">
        <f>Tabla1[[#This Row],[Avance Acumulado númerico o Porcentaje de la Actividad]]/Tabla1[[#This Row],[Meta 2020
(Actividad ó Meta anual)]]</f>
        <v>0</v>
      </c>
      <c r="P42" s="446">
        <v>0.3</v>
      </c>
      <c r="Q42" s="444" t="s">
        <v>483</v>
      </c>
      <c r="R42" s="444"/>
      <c r="S42" s="444" t="s">
        <v>72</v>
      </c>
      <c r="T42" s="481" t="s">
        <v>147</v>
      </c>
      <c r="U42" s="564">
        <f>Tabla1[[#This Row],[Avance Mes Enero]]+Tabla1[[#This Row],[Avance Mes Febrero]]</f>
        <v>0</v>
      </c>
      <c r="V42" s="607"/>
      <c r="W42" s="519"/>
      <c r="X42" s="493"/>
      <c r="Y42" s="498"/>
      <c r="Z42" s="41"/>
      <c r="AA42" s="571" t="s">
        <v>714</v>
      </c>
      <c r="AB42" s="572">
        <v>0</v>
      </c>
      <c r="AC42" s="572" t="s">
        <v>668</v>
      </c>
    </row>
    <row r="43" spans="1:29" ht="180" x14ac:dyDescent="0.2">
      <c r="A43" s="120" t="s">
        <v>139</v>
      </c>
      <c r="B43" s="121" t="s">
        <v>145</v>
      </c>
      <c r="C43" s="122" t="s">
        <v>141</v>
      </c>
      <c r="D43" s="123" t="s">
        <v>134</v>
      </c>
      <c r="E43" s="200" t="s">
        <v>123</v>
      </c>
      <c r="F43" s="125" t="s">
        <v>130</v>
      </c>
      <c r="G43" s="123" t="s">
        <v>132</v>
      </c>
      <c r="H43" s="201" t="s">
        <v>13</v>
      </c>
      <c r="I43" s="246" t="s">
        <v>115</v>
      </c>
      <c r="J43" s="247" t="s">
        <v>115</v>
      </c>
      <c r="K43" s="248" t="s">
        <v>28</v>
      </c>
      <c r="L43" s="240" t="s">
        <v>179</v>
      </c>
      <c r="M43" s="241">
        <v>1</v>
      </c>
      <c r="N43" s="240" t="s">
        <v>29</v>
      </c>
      <c r="O43" s="556">
        <f>Tabla1[[#This Row],[Avance Acumulado númerico o Porcentaje de la Actividad]]/Tabla1[[#This Row],[Meta 2020
(Actividad ó Meta anual)]]</f>
        <v>0</v>
      </c>
      <c r="P43" s="242">
        <v>0.1</v>
      </c>
      <c r="Q43" s="240" t="s">
        <v>335</v>
      </c>
      <c r="R43" s="262">
        <v>36764700</v>
      </c>
      <c r="S43" s="240" t="s">
        <v>55</v>
      </c>
      <c r="T43" s="479" t="s">
        <v>55</v>
      </c>
      <c r="U43" s="564">
        <f>Tabla1[[#This Row],[Avance Mes Enero]]+Tabla1[[#This Row],[Avance Mes Febrero]]+AB43</f>
        <v>0</v>
      </c>
      <c r="V43" s="606"/>
      <c r="W43" s="518"/>
      <c r="X43" s="495" t="s">
        <v>540</v>
      </c>
      <c r="Y43" s="498">
        <v>0</v>
      </c>
      <c r="Z43" s="41" t="s">
        <v>647</v>
      </c>
      <c r="AA43" s="582" t="s">
        <v>675</v>
      </c>
      <c r="AB43" s="572">
        <v>0</v>
      </c>
      <c r="AC43" s="622" t="s">
        <v>755</v>
      </c>
    </row>
    <row r="44" spans="1:29" ht="285.75" thickBot="1" x14ac:dyDescent="0.25">
      <c r="A44" s="219" t="s">
        <v>139</v>
      </c>
      <c r="B44" s="220" t="s">
        <v>145</v>
      </c>
      <c r="C44" s="221" t="s">
        <v>141</v>
      </c>
      <c r="D44" s="222" t="s">
        <v>134</v>
      </c>
      <c r="E44" s="223" t="s">
        <v>123</v>
      </c>
      <c r="F44" s="224" t="s">
        <v>130</v>
      </c>
      <c r="G44" s="222" t="s">
        <v>132</v>
      </c>
      <c r="H44" s="225" t="s">
        <v>13</v>
      </c>
      <c r="I44" s="447" t="s">
        <v>115</v>
      </c>
      <c r="J44" s="448" t="s">
        <v>115</v>
      </c>
      <c r="K44" s="449" t="s">
        <v>28</v>
      </c>
      <c r="L44" s="450">
        <v>300</v>
      </c>
      <c r="M44" s="445">
        <v>70</v>
      </c>
      <c r="N44" s="444" t="s">
        <v>30</v>
      </c>
      <c r="O44" s="559">
        <f>Tabla1[[#This Row],[Avance Acumulado númerico o Porcentaje de la Actividad]]/Tabla1[[#This Row],[Meta 2020
(Actividad ó Meta anual)]]</f>
        <v>0.38571428571428573</v>
      </c>
      <c r="P44" s="451">
        <v>0.9</v>
      </c>
      <c r="Q44" s="444" t="s">
        <v>474</v>
      </c>
      <c r="R44" s="444"/>
      <c r="S44" s="444" t="s">
        <v>55</v>
      </c>
      <c r="T44" s="481" t="s">
        <v>147</v>
      </c>
      <c r="U44" s="564">
        <f>Tabla1[[#This Row],[Avance Mes Enero]]+Tabla1[[#This Row],[Avance Mes Febrero]]+AB44</f>
        <v>27</v>
      </c>
      <c r="V44" s="607" t="s">
        <v>589</v>
      </c>
      <c r="W44" s="519">
        <v>1</v>
      </c>
      <c r="X44" s="500" t="s">
        <v>541</v>
      </c>
      <c r="Y44" s="498">
        <v>5</v>
      </c>
      <c r="Z44" s="41" t="s">
        <v>648</v>
      </c>
      <c r="AA44" s="582" t="s">
        <v>676</v>
      </c>
      <c r="AB44" s="572">
        <v>21</v>
      </c>
      <c r="AC44" s="583" t="s">
        <v>677</v>
      </c>
    </row>
    <row r="45" spans="1:29" ht="180" x14ac:dyDescent="0.2">
      <c r="A45" s="120" t="s">
        <v>139</v>
      </c>
      <c r="B45" s="121" t="s">
        <v>145</v>
      </c>
      <c r="C45" s="122" t="s">
        <v>141</v>
      </c>
      <c r="D45" s="123" t="s">
        <v>134</v>
      </c>
      <c r="E45" s="200" t="s">
        <v>123</v>
      </c>
      <c r="F45" s="125" t="s">
        <v>130</v>
      </c>
      <c r="G45" s="123" t="s">
        <v>132</v>
      </c>
      <c r="H45" s="201" t="s">
        <v>13</v>
      </c>
      <c r="I45" s="246" t="s">
        <v>115</v>
      </c>
      <c r="J45" s="247" t="s">
        <v>115</v>
      </c>
      <c r="K45" s="240" t="s">
        <v>31</v>
      </c>
      <c r="L45" s="240" t="s">
        <v>179</v>
      </c>
      <c r="M45" s="241">
        <v>2</v>
      </c>
      <c r="N45" s="240" t="s">
        <v>475</v>
      </c>
      <c r="O45" s="559">
        <f>Tabla1[[#This Row],[Avance Acumulado númerico o Porcentaje de la Actividad]]/Tabla1[[#This Row],[Meta 2020
(Actividad ó Meta anual)]]</f>
        <v>1</v>
      </c>
      <c r="P45" s="242">
        <v>0.05</v>
      </c>
      <c r="Q45" s="240" t="s">
        <v>476</v>
      </c>
      <c r="R45" s="262">
        <v>70838585</v>
      </c>
      <c r="S45" s="240" t="s">
        <v>55</v>
      </c>
      <c r="T45" s="479" t="s">
        <v>147</v>
      </c>
      <c r="U45" s="564">
        <f>Tabla1[[#This Row],[Avance Mes Enero]]+Tabla1[[#This Row],[Avance Mes Febrero]]+AB45</f>
        <v>2</v>
      </c>
      <c r="V45" s="606"/>
      <c r="W45" s="518"/>
      <c r="X45" s="495" t="s">
        <v>542</v>
      </c>
      <c r="Y45" s="498">
        <v>1</v>
      </c>
      <c r="Z45" s="41" t="s">
        <v>649</v>
      </c>
      <c r="AA45" s="582" t="s">
        <v>678</v>
      </c>
      <c r="AB45" s="572">
        <v>1</v>
      </c>
      <c r="AC45" s="571" t="s">
        <v>679</v>
      </c>
    </row>
    <row r="46" spans="1:29" ht="180" x14ac:dyDescent="0.2">
      <c r="A46" s="141" t="s">
        <v>139</v>
      </c>
      <c r="B46" s="27" t="s">
        <v>145</v>
      </c>
      <c r="C46" s="39" t="s">
        <v>141</v>
      </c>
      <c r="D46" s="31" t="s">
        <v>134</v>
      </c>
      <c r="E46" s="24" t="s">
        <v>123</v>
      </c>
      <c r="F46" s="37" t="s">
        <v>130</v>
      </c>
      <c r="G46" s="31" t="s">
        <v>132</v>
      </c>
      <c r="H46" s="13" t="s">
        <v>13</v>
      </c>
      <c r="I46" s="28" t="s">
        <v>115</v>
      </c>
      <c r="J46" s="20" t="s">
        <v>115</v>
      </c>
      <c r="K46" s="1" t="s">
        <v>31</v>
      </c>
      <c r="L46" s="62">
        <v>3200</v>
      </c>
      <c r="M46" s="89">
        <v>800</v>
      </c>
      <c r="N46" s="1" t="s">
        <v>33</v>
      </c>
      <c r="O46" s="557">
        <f>Tabla1[[#This Row],[Avance Acumulado númerico o Porcentaje de la Actividad]]/Tabla1[[#This Row],[Meta 2020
(Actividad ó Meta anual)]]</f>
        <v>0.16</v>
      </c>
      <c r="P46" s="100">
        <v>0.75</v>
      </c>
      <c r="Q46" s="1" t="s">
        <v>441</v>
      </c>
      <c r="R46" s="1"/>
      <c r="S46" s="1" t="s">
        <v>11</v>
      </c>
      <c r="T46" s="480" t="s">
        <v>147</v>
      </c>
      <c r="U46" s="564">
        <f>Tabla1[[#This Row],[Avance Mes Enero]]+Tabla1[[#This Row],[Avance Mes Febrero]]+AB46</f>
        <v>128</v>
      </c>
      <c r="V46" s="607" t="s">
        <v>590</v>
      </c>
      <c r="W46" s="519">
        <v>12</v>
      </c>
      <c r="X46" s="530" t="s">
        <v>543</v>
      </c>
      <c r="Y46" s="498">
        <v>65</v>
      </c>
      <c r="Z46" s="501" t="s">
        <v>650</v>
      </c>
      <c r="AA46" s="582" t="s">
        <v>543</v>
      </c>
      <c r="AB46" s="572">
        <v>51</v>
      </c>
      <c r="AC46" s="571" t="s">
        <v>680</v>
      </c>
    </row>
    <row r="47" spans="1:29" ht="180" x14ac:dyDescent="0.2">
      <c r="A47" s="141" t="s">
        <v>139</v>
      </c>
      <c r="B47" s="27" t="s">
        <v>145</v>
      </c>
      <c r="C47" s="39" t="s">
        <v>141</v>
      </c>
      <c r="D47" s="31" t="s">
        <v>134</v>
      </c>
      <c r="E47" s="24" t="s">
        <v>123</v>
      </c>
      <c r="F47" s="37" t="s">
        <v>130</v>
      </c>
      <c r="G47" s="31" t="s">
        <v>132</v>
      </c>
      <c r="H47" s="13" t="s">
        <v>13</v>
      </c>
      <c r="I47" s="28" t="s">
        <v>115</v>
      </c>
      <c r="J47" s="20" t="s">
        <v>115</v>
      </c>
      <c r="K47" s="1" t="s">
        <v>31</v>
      </c>
      <c r="L47" s="1" t="s">
        <v>179</v>
      </c>
      <c r="M47" s="89">
        <v>11</v>
      </c>
      <c r="N47" s="1" t="s">
        <v>34</v>
      </c>
      <c r="O47" s="557">
        <f>Tabla1[[#This Row],[Avance Acumulado númerico o Porcentaje de la Actividad]]/Tabla1[[#This Row],[Meta 2020
(Actividad ó Meta anual)]]</f>
        <v>0.18181818181818182</v>
      </c>
      <c r="P47" s="61">
        <v>0.1</v>
      </c>
      <c r="Q47" s="1" t="s">
        <v>347</v>
      </c>
      <c r="R47" s="1"/>
      <c r="S47" s="1" t="s">
        <v>55</v>
      </c>
      <c r="T47" s="480" t="s">
        <v>147</v>
      </c>
      <c r="U47" s="564">
        <f>Tabla1[[#This Row],[Avance Mes Enero]]+Tabla1[[#This Row],[Avance Mes Febrero]]+AB47</f>
        <v>2</v>
      </c>
      <c r="V47" s="607"/>
      <c r="W47" s="519"/>
      <c r="X47" s="496" t="s">
        <v>544</v>
      </c>
      <c r="Y47" s="498">
        <v>1</v>
      </c>
      <c r="Z47" s="501" t="s">
        <v>651</v>
      </c>
      <c r="AA47" s="582" t="s">
        <v>681</v>
      </c>
      <c r="AB47" s="572">
        <v>1</v>
      </c>
      <c r="AC47" s="572"/>
    </row>
    <row r="48" spans="1:29" ht="180.75" thickBot="1" x14ac:dyDescent="0.25">
      <c r="A48" s="143" t="s">
        <v>139</v>
      </c>
      <c r="B48" s="144" t="s">
        <v>145</v>
      </c>
      <c r="C48" s="145" t="s">
        <v>141</v>
      </c>
      <c r="D48" s="146" t="s">
        <v>134</v>
      </c>
      <c r="E48" s="203" t="s">
        <v>123</v>
      </c>
      <c r="F48" s="148" t="s">
        <v>130</v>
      </c>
      <c r="G48" s="146" t="s">
        <v>132</v>
      </c>
      <c r="H48" s="204" t="s">
        <v>13</v>
      </c>
      <c r="I48" s="249" t="s">
        <v>115</v>
      </c>
      <c r="J48" s="250" t="s">
        <v>115</v>
      </c>
      <c r="K48" s="153" t="s">
        <v>31</v>
      </c>
      <c r="L48" s="153" t="s">
        <v>179</v>
      </c>
      <c r="M48" s="244">
        <v>2</v>
      </c>
      <c r="N48" s="153" t="s">
        <v>182</v>
      </c>
      <c r="O48" s="558">
        <f>Tabla1[[#This Row],[Avance Acumulado númerico o Porcentaje de la Actividad]]/Tabla1[[#This Row],[Meta 2020
(Actividad ó Meta anual)]]</f>
        <v>0.5</v>
      </c>
      <c r="P48" s="245">
        <v>0.1</v>
      </c>
      <c r="Q48" s="444" t="s">
        <v>348</v>
      </c>
      <c r="R48" s="153"/>
      <c r="S48" s="153" t="s">
        <v>55</v>
      </c>
      <c r="T48" s="481" t="s">
        <v>157</v>
      </c>
      <c r="U48" s="566">
        <f>Tabla1[[#This Row],[Avance Mes Enero]]+Tabla1[[#This Row],[Avance Mes Febrero]]+AB48</f>
        <v>1</v>
      </c>
      <c r="V48" s="608"/>
      <c r="W48" s="520"/>
      <c r="X48" s="529" t="s">
        <v>545</v>
      </c>
      <c r="Y48" s="498">
        <v>0</v>
      </c>
      <c r="Z48" s="501" t="s">
        <v>652</v>
      </c>
      <c r="AA48" s="582" t="s">
        <v>682</v>
      </c>
      <c r="AB48" s="572">
        <v>1</v>
      </c>
      <c r="AC48" s="572"/>
    </row>
    <row r="49" spans="1:29" ht="112.5" customHeight="1" thickBot="1" x14ac:dyDescent="0.25">
      <c r="A49" s="452" t="s">
        <v>139</v>
      </c>
      <c r="B49" s="453" t="s">
        <v>145</v>
      </c>
      <c r="C49" s="454" t="s">
        <v>141</v>
      </c>
      <c r="D49" s="455" t="s">
        <v>134</v>
      </c>
      <c r="E49" s="456" t="s">
        <v>123</v>
      </c>
      <c r="F49" s="457" t="s">
        <v>130</v>
      </c>
      <c r="G49" s="455" t="s">
        <v>132</v>
      </c>
      <c r="H49" s="458" t="s">
        <v>13</v>
      </c>
      <c r="I49" s="459" t="s">
        <v>116</v>
      </c>
      <c r="J49" s="460" t="s">
        <v>116</v>
      </c>
      <c r="K49" s="461" t="s">
        <v>35</v>
      </c>
      <c r="L49" s="462">
        <v>4000</v>
      </c>
      <c r="M49" s="527">
        <v>1000</v>
      </c>
      <c r="N49" s="463" t="s">
        <v>183</v>
      </c>
      <c r="O49" s="560">
        <f>Tabla1[[#This Row],[Avance Acumulado númerico o Porcentaje de la Actividad]]/Tabla1[[#This Row],[Meta 2020
(Actividad ó Meta anual)]]</f>
        <v>0.22600000000000001</v>
      </c>
      <c r="P49" s="464" t="s">
        <v>175</v>
      </c>
      <c r="Q49" s="27" t="s">
        <v>350</v>
      </c>
      <c r="R49" s="466">
        <v>180000000</v>
      </c>
      <c r="S49" s="453" t="s">
        <v>154</v>
      </c>
      <c r="T49" s="27" t="s">
        <v>155</v>
      </c>
      <c r="U49" s="567">
        <f>Tabla1[[#This Row],[Avance Mes Enero]]+Tabla1[[#This Row],[Avance Mes Febrero]]+AB49</f>
        <v>226</v>
      </c>
      <c r="V49" s="500" t="s">
        <v>592</v>
      </c>
      <c r="W49" s="433">
        <v>73</v>
      </c>
      <c r="X49" s="500" t="s">
        <v>557</v>
      </c>
      <c r="Y49" s="498">
        <v>77</v>
      </c>
      <c r="Z49" s="500" t="s">
        <v>558</v>
      </c>
      <c r="AA49" s="571" t="s">
        <v>658</v>
      </c>
      <c r="AB49" s="572">
        <v>76</v>
      </c>
      <c r="AC49" s="571" t="s">
        <v>659</v>
      </c>
    </row>
    <row r="50" spans="1:29" ht="111" customHeight="1" x14ac:dyDescent="0.2">
      <c r="A50" s="371" t="s">
        <v>139</v>
      </c>
      <c r="B50" s="108" t="s">
        <v>145</v>
      </c>
      <c r="C50" s="109" t="s">
        <v>141</v>
      </c>
      <c r="D50" s="110" t="s">
        <v>134</v>
      </c>
      <c r="E50" s="184" t="s">
        <v>123</v>
      </c>
      <c r="F50" s="112" t="s">
        <v>130</v>
      </c>
      <c r="G50" s="110" t="s">
        <v>132</v>
      </c>
      <c r="H50" s="185" t="s">
        <v>13</v>
      </c>
      <c r="I50" s="107" t="s">
        <v>116</v>
      </c>
      <c r="J50" s="252" t="s">
        <v>116</v>
      </c>
      <c r="K50" s="216" t="s">
        <v>37</v>
      </c>
      <c r="L50" s="78" t="s">
        <v>179</v>
      </c>
      <c r="M50" s="349">
        <v>1</v>
      </c>
      <c r="N50" s="113" t="s">
        <v>351</v>
      </c>
      <c r="O50" s="549">
        <f>Tabla1[[#This Row],[Avance Acumulado númerico o Porcentaje de la Actividad]]/Tabla1[[#This Row],[Meta 2020
(Actividad ó Meta anual)]]</f>
        <v>1</v>
      </c>
      <c r="P50" s="114">
        <v>0.1</v>
      </c>
      <c r="Q50" s="108" t="s">
        <v>359</v>
      </c>
      <c r="R50" s="187">
        <v>671016884</v>
      </c>
      <c r="S50" s="117" t="s">
        <v>11</v>
      </c>
      <c r="T50" s="483" t="s">
        <v>11</v>
      </c>
      <c r="U50" s="564">
        <f>Tabla1[[#This Row],[Avance Mes Enero]]+Tabla1[[#This Row],[Avance Mes Febrero]]</f>
        <v>1</v>
      </c>
      <c r="V50" s="600"/>
      <c r="W50" s="510"/>
      <c r="X50" s="495" t="s">
        <v>559</v>
      </c>
      <c r="Y50" s="498">
        <v>1</v>
      </c>
      <c r="Z50" s="501" t="s">
        <v>560</v>
      </c>
      <c r="AA50" s="582" t="s">
        <v>656</v>
      </c>
      <c r="AB50" s="572"/>
      <c r="AC50" s="572"/>
    </row>
    <row r="51" spans="1:29" ht="120" customHeight="1" x14ac:dyDescent="0.2">
      <c r="A51" s="141" t="s">
        <v>139</v>
      </c>
      <c r="B51" s="27" t="s">
        <v>145</v>
      </c>
      <c r="C51" s="39" t="s">
        <v>141</v>
      </c>
      <c r="D51" s="31" t="s">
        <v>134</v>
      </c>
      <c r="E51" s="24" t="s">
        <v>123</v>
      </c>
      <c r="F51" s="37" t="s">
        <v>130</v>
      </c>
      <c r="G51" s="31" t="s">
        <v>132</v>
      </c>
      <c r="H51" s="13" t="s">
        <v>13</v>
      </c>
      <c r="I51" s="29" t="s">
        <v>116</v>
      </c>
      <c r="J51" s="252" t="s">
        <v>116</v>
      </c>
      <c r="K51" s="1" t="s">
        <v>37</v>
      </c>
      <c r="L51" s="43" t="s">
        <v>179</v>
      </c>
      <c r="M51" s="55">
        <v>1</v>
      </c>
      <c r="N51" s="8" t="s">
        <v>352</v>
      </c>
      <c r="O51" s="549">
        <f>Tabla1[[#This Row],[Avance Acumulado númerico o Porcentaje de la Actividad]]/Tabla1[[#This Row],[Meta 2020
(Actividad ó Meta anual)]]</f>
        <v>1</v>
      </c>
      <c r="P51" s="51">
        <v>0.05</v>
      </c>
      <c r="Q51" s="27" t="s">
        <v>357</v>
      </c>
      <c r="R51" s="46"/>
      <c r="S51" s="117" t="s">
        <v>11</v>
      </c>
      <c r="T51" s="483" t="s">
        <v>11</v>
      </c>
      <c r="U51" s="564">
        <f>Tabla1[[#This Row],[Avance Mes Enero]]+Tabla1[[#This Row],[Avance Mes Febrero]]</f>
        <v>1</v>
      </c>
      <c r="V51" s="600"/>
      <c r="W51" s="510"/>
      <c r="X51" s="500" t="s">
        <v>561</v>
      </c>
      <c r="Y51" s="498">
        <v>1</v>
      </c>
      <c r="Z51" s="495" t="s">
        <v>562</v>
      </c>
      <c r="AA51" s="582" t="s">
        <v>656</v>
      </c>
      <c r="AB51" s="572"/>
      <c r="AC51" s="572"/>
    </row>
    <row r="52" spans="1:29" ht="130.5" customHeight="1" x14ac:dyDescent="0.2">
      <c r="A52" s="141" t="s">
        <v>139</v>
      </c>
      <c r="B52" s="27" t="s">
        <v>145</v>
      </c>
      <c r="C52" s="39" t="s">
        <v>141</v>
      </c>
      <c r="D52" s="31" t="s">
        <v>134</v>
      </c>
      <c r="E52" s="24" t="s">
        <v>123</v>
      </c>
      <c r="F52" s="37" t="s">
        <v>130</v>
      </c>
      <c r="G52" s="31" t="s">
        <v>132</v>
      </c>
      <c r="H52" s="13" t="s">
        <v>13</v>
      </c>
      <c r="I52" s="29" t="s">
        <v>116</v>
      </c>
      <c r="J52" s="252" t="s">
        <v>116</v>
      </c>
      <c r="K52" s="1" t="s">
        <v>37</v>
      </c>
      <c r="L52" s="43" t="s">
        <v>179</v>
      </c>
      <c r="M52" s="55">
        <v>1</v>
      </c>
      <c r="N52" s="8" t="s">
        <v>353</v>
      </c>
      <c r="O52" s="549">
        <f>Tabla1[[#This Row],[Avance Acumulado númerico o Porcentaje de la Actividad]]/Tabla1[[#This Row],[Meta 2020
(Actividad ó Meta anual)]]</f>
        <v>1</v>
      </c>
      <c r="P52" s="51">
        <v>0.05</v>
      </c>
      <c r="Q52" s="27" t="s">
        <v>358</v>
      </c>
      <c r="R52" s="46"/>
      <c r="S52" s="117" t="s">
        <v>11</v>
      </c>
      <c r="T52" s="483" t="s">
        <v>11</v>
      </c>
      <c r="U52" s="564">
        <f>Tabla1[[#This Row],[Avance Mes Enero]]+Tabla1[[#This Row],[Avance Mes Febrero]]+AB52</f>
        <v>1</v>
      </c>
      <c r="V52" s="600"/>
      <c r="W52" s="510"/>
      <c r="X52" s="500" t="s">
        <v>563</v>
      </c>
      <c r="Y52" s="498">
        <v>0</v>
      </c>
      <c r="Z52" s="501"/>
      <c r="AA52" s="618" t="s">
        <v>660</v>
      </c>
      <c r="AB52" s="584">
        <v>1</v>
      </c>
      <c r="AC52" s="619" t="s">
        <v>661</v>
      </c>
    </row>
    <row r="53" spans="1:29" ht="151.5" customHeight="1" x14ac:dyDescent="0.2">
      <c r="A53" s="141" t="s">
        <v>139</v>
      </c>
      <c r="B53" s="27" t="s">
        <v>145</v>
      </c>
      <c r="C53" s="39" t="s">
        <v>141</v>
      </c>
      <c r="D53" s="31" t="s">
        <v>134</v>
      </c>
      <c r="E53" s="24" t="s">
        <v>123</v>
      </c>
      <c r="F53" s="37" t="s">
        <v>130</v>
      </c>
      <c r="G53" s="31" t="s">
        <v>132</v>
      </c>
      <c r="H53" s="13" t="s">
        <v>13</v>
      </c>
      <c r="I53" s="29" t="s">
        <v>116</v>
      </c>
      <c r="J53" s="252" t="s">
        <v>116</v>
      </c>
      <c r="K53" s="1" t="s">
        <v>37</v>
      </c>
      <c r="L53" s="429">
        <v>762000</v>
      </c>
      <c r="M53" s="528">
        <v>100000</v>
      </c>
      <c r="N53" s="8" t="s">
        <v>354</v>
      </c>
      <c r="O53" s="550">
        <f>Tabla1[[#This Row],[Avance Acumulado númerico o Porcentaje de la Actividad]]/Tabla1[[#This Row],[Meta 2020
(Actividad ó Meta anual)]]</f>
        <v>0.24611</v>
      </c>
      <c r="P53" s="70">
        <v>0.7</v>
      </c>
      <c r="Q53" s="220" t="s">
        <v>360</v>
      </c>
      <c r="R53" s="46"/>
      <c r="S53" s="5" t="s">
        <v>55</v>
      </c>
      <c r="T53" s="470" t="s">
        <v>147</v>
      </c>
      <c r="U53" s="577">
        <f>Tabla1[[#This Row],[Avance Mes Enero]]+Tabla1[[#This Row],[Avance Mes Febrero]]+AB53</f>
        <v>24611</v>
      </c>
      <c r="V53" s="601" t="s">
        <v>593</v>
      </c>
      <c r="W53" s="511">
        <v>7558</v>
      </c>
      <c r="X53" s="495" t="s">
        <v>564</v>
      </c>
      <c r="Y53" s="498">
        <v>12357</v>
      </c>
      <c r="Z53" s="501" t="s">
        <v>565</v>
      </c>
      <c r="AA53" s="582" t="s">
        <v>662</v>
      </c>
      <c r="AB53" s="572">
        <v>4696</v>
      </c>
      <c r="AC53" s="571" t="s">
        <v>565</v>
      </c>
    </row>
    <row r="54" spans="1:29" ht="180" x14ac:dyDescent="0.2">
      <c r="A54" s="141" t="s">
        <v>139</v>
      </c>
      <c r="B54" s="27" t="s">
        <v>145</v>
      </c>
      <c r="C54" s="39" t="s">
        <v>141</v>
      </c>
      <c r="D54" s="31" t="s">
        <v>134</v>
      </c>
      <c r="E54" s="24" t="s">
        <v>123</v>
      </c>
      <c r="F54" s="37" t="s">
        <v>130</v>
      </c>
      <c r="G54" s="31" t="s">
        <v>132</v>
      </c>
      <c r="H54" s="13" t="s">
        <v>13</v>
      </c>
      <c r="I54" s="29" t="s">
        <v>116</v>
      </c>
      <c r="J54" s="252" t="s">
        <v>116</v>
      </c>
      <c r="K54" s="1" t="s">
        <v>37</v>
      </c>
      <c r="L54" s="78" t="s">
        <v>179</v>
      </c>
      <c r="M54" s="114">
        <v>1</v>
      </c>
      <c r="N54" s="8" t="s">
        <v>355</v>
      </c>
      <c r="O54" s="550">
        <f>Tabla1[[#This Row],[Avance Acumulado númerico o Porcentaje de la Actividad]]/Tabla1[[#This Row],[Meta 2020
(Actividad ó Meta anual)]]</f>
        <v>0.27</v>
      </c>
      <c r="P54" s="51">
        <v>0.05</v>
      </c>
      <c r="Q54" s="27" t="s">
        <v>368</v>
      </c>
      <c r="R54" s="46"/>
      <c r="S54" s="5" t="s">
        <v>55</v>
      </c>
      <c r="T54" s="470" t="s">
        <v>147</v>
      </c>
      <c r="U54" s="579">
        <f>AB54</f>
        <v>0.27</v>
      </c>
      <c r="V54" s="601"/>
      <c r="W54" s="511"/>
      <c r="X54" s="496"/>
      <c r="Y54" s="504">
        <v>0.46250000000000002</v>
      </c>
      <c r="Z54" s="501" t="s">
        <v>632</v>
      </c>
      <c r="AA54" s="582" t="s">
        <v>663</v>
      </c>
      <c r="AB54" s="578">
        <v>0.27</v>
      </c>
      <c r="AC54" s="571" t="s">
        <v>664</v>
      </c>
    </row>
    <row r="55" spans="1:29" ht="180.75" thickBot="1" x14ac:dyDescent="0.25">
      <c r="A55" s="143" t="s">
        <v>139</v>
      </c>
      <c r="B55" s="144" t="s">
        <v>145</v>
      </c>
      <c r="C55" s="145" t="s">
        <v>141</v>
      </c>
      <c r="D55" s="146" t="s">
        <v>134</v>
      </c>
      <c r="E55" s="203" t="s">
        <v>123</v>
      </c>
      <c r="F55" s="148" t="s">
        <v>130</v>
      </c>
      <c r="G55" s="146" t="s">
        <v>132</v>
      </c>
      <c r="H55" s="204" t="s">
        <v>13</v>
      </c>
      <c r="I55" s="255" t="s">
        <v>116</v>
      </c>
      <c r="J55" s="252" t="s">
        <v>116</v>
      </c>
      <c r="K55" s="153" t="s">
        <v>37</v>
      </c>
      <c r="L55" s="43" t="s">
        <v>179</v>
      </c>
      <c r="M55" s="51">
        <v>1</v>
      </c>
      <c r="N55" s="156" t="s">
        <v>356</v>
      </c>
      <c r="O55" s="550">
        <f>Tabla1[[#This Row],[Avance Acumulado númerico o Porcentaje de la Actividad]]/Tabla1[[#This Row],[Meta 2020
(Actividad ó Meta anual)]]</f>
        <v>0</v>
      </c>
      <c r="P55" s="51">
        <v>0.05</v>
      </c>
      <c r="Q55" s="144" t="s">
        <v>369</v>
      </c>
      <c r="R55" s="159"/>
      <c r="S55" s="5" t="s">
        <v>55</v>
      </c>
      <c r="T55" s="470" t="s">
        <v>147</v>
      </c>
      <c r="U55" s="564">
        <f>Tabla1[[#This Row],[Avance Mes Enero]]+Tabla1[[#This Row],[Avance Mes Febrero]]</f>
        <v>0</v>
      </c>
      <c r="V55" s="601"/>
      <c r="W55" s="511"/>
      <c r="X55" s="496"/>
      <c r="Y55" s="498">
        <v>0</v>
      </c>
      <c r="Z55" s="501"/>
      <c r="AA55" s="582" t="s">
        <v>665</v>
      </c>
      <c r="AB55" s="572">
        <v>0</v>
      </c>
      <c r="AC55" s="571" t="s">
        <v>666</v>
      </c>
    </row>
    <row r="56" spans="1:29" ht="180" x14ac:dyDescent="0.2">
      <c r="A56" s="120" t="s">
        <v>139</v>
      </c>
      <c r="B56" s="121" t="s">
        <v>145</v>
      </c>
      <c r="C56" s="122" t="s">
        <v>141</v>
      </c>
      <c r="D56" s="123" t="s">
        <v>134</v>
      </c>
      <c r="E56" s="124" t="s">
        <v>135</v>
      </c>
      <c r="F56" s="125" t="s">
        <v>130</v>
      </c>
      <c r="G56" s="257" t="s">
        <v>124</v>
      </c>
      <c r="H56" s="127" t="s">
        <v>39</v>
      </c>
      <c r="I56" s="128" t="s">
        <v>112</v>
      </c>
      <c r="J56" s="137" t="s">
        <v>168</v>
      </c>
      <c r="K56" s="259" t="s">
        <v>40</v>
      </c>
      <c r="L56" s="261">
        <v>4</v>
      </c>
      <c r="M56" s="241" t="s">
        <v>42</v>
      </c>
      <c r="N56" s="240" t="s">
        <v>178</v>
      </c>
      <c r="O56" s="556">
        <f>Tabla1[[#This Row],[Avance Acumulado númerico o Porcentaje de la Actividad]]/Tabla1[[#This Row],[Meta 2020
(Actividad ó Meta anual)]]</f>
        <v>0</v>
      </c>
      <c r="P56" s="382">
        <v>0.8</v>
      </c>
      <c r="Q56" s="240" t="s">
        <v>370</v>
      </c>
      <c r="R56" s="262">
        <v>39916952</v>
      </c>
      <c r="S56" s="240" t="s">
        <v>148</v>
      </c>
      <c r="T56" s="479" t="s">
        <v>78</v>
      </c>
      <c r="U56" s="564">
        <f>Tabla1[[#This Row],[Avance Mes Enero]]+Tabla1[[#This Row],[Avance Mes Febrero]]</f>
        <v>0</v>
      </c>
      <c r="V56" s="606" t="s">
        <v>595</v>
      </c>
      <c r="W56" s="518">
        <v>0</v>
      </c>
      <c r="X56" s="495" t="s">
        <v>569</v>
      </c>
      <c r="Y56" s="498"/>
      <c r="Z56" s="501"/>
      <c r="AA56" s="582" t="s">
        <v>699</v>
      </c>
      <c r="AB56" s="572">
        <v>0</v>
      </c>
      <c r="AC56" s="572"/>
    </row>
    <row r="57" spans="1:29" ht="180" x14ac:dyDescent="0.2">
      <c r="A57" s="141" t="s">
        <v>139</v>
      </c>
      <c r="B57" s="27" t="s">
        <v>145</v>
      </c>
      <c r="C57" s="39" t="s">
        <v>141</v>
      </c>
      <c r="D57" s="31" t="s">
        <v>134</v>
      </c>
      <c r="E57" s="32" t="s">
        <v>135</v>
      </c>
      <c r="F57" s="37" t="s">
        <v>130</v>
      </c>
      <c r="G57" s="48" t="s">
        <v>124</v>
      </c>
      <c r="H57" s="11" t="s">
        <v>39</v>
      </c>
      <c r="I57" s="26" t="s">
        <v>112</v>
      </c>
      <c r="J57" s="5" t="s">
        <v>117</v>
      </c>
      <c r="K57" s="9" t="s">
        <v>40</v>
      </c>
      <c r="L57" s="1" t="s">
        <v>179</v>
      </c>
      <c r="M57" s="90">
        <v>1</v>
      </c>
      <c r="N57" s="1" t="s">
        <v>43</v>
      </c>
      <c r="O57" s="557">
        <f>Tabla1[[#This Row],[Avance Acumulado númerico o Porcentaje de la Actividad]]/Tabla1[[#This Row],[Meta 2020
(Actividad ó Meta anual)]]</f>
        <v>0</v>
      </c>
      <c r="P57" s="64">
        <v>0.1</v>
      </c>
      <c r="Q57" s="1" t="s">
        <v>371</v>
      </c>
      <c r="R57" s="1"/>
      <c r="S57" s="1" t="s">
        <v>78</v>
      </c>
      <c r="T57" s="480" t="s">
        <v>78</v>
      </c>
      <c r="U57" s="564">
        <f>Tabla1[[#This Row],[Avance Mes Enero]]+Tabla1[[#This Row],[Avance Mes Febrero]]</f>
        <v>0</v>
      </c>
      <c r="V57" s="607"/>
      <c r="W57" s="519"/>
      <c r="X57" s="495"/>
      <c r="Y57" s="498"/>
      <c r="Z57" s="501"/>
      <c r="AA57" s="582" t="s">
        <v>693</v>
      </c>
      <c r="AB57" s="572">
        <v>0</v>
      </c>
      <c r="AC57" s="572"/>
    </row>
    <row r="58" spans="1:29" ht="180.75" thickBot="1" x14ac:dyDescent="0.25">
      <c r="A58" s="143" t="s">
        <v>139</v>
      </c>
      <c r="B58" s="144" t="s">
        <v>145</v>
      </c>
      <c r="C58" s="145" t="s">
        <v>141</v>
      </c>
      <c r="D58" s="146" t="s">
        <v>134</v>
      </c>
      <c r="E58" s="147" t="s">
        <v>135</v>
      </c>
      <c r="F58" s="148" t="s">
        <v>130</v>
      </c>
      <c r="G58" s="263" t="s">
        <v>124</v>
      </c>
      <c r="H58" s="150" t="s">
        <v>39</v>
      </c>
      <c r="I58" s="151" t="s">
        <v>112</v>
      </c>
      <c r="J58" s="160" t="s">
        <v>117</v>
      </c>
      <c r="K58" s="265" t="s">
        <v>40</v>
      </c>
      <c r="L58" s="153" t="s">
        <v>179</v>
      </c>
      <c r="M58" s="266">
        <v>2</v>
      </c>
      <c r="N58" s="153" t="s">
        <v>468</v>
      </c>
      <c r="O58" s="559">
        <f>Tabla1[[#This Row],[Avance Acumulado númerico o Porcentaje de la Actividad]]/Tabla1[[#This Row],[Meta 2020
(Actividad ó Meta anual)]]</f>
        <v>0</v>
      </c>
      <c r="P58" s="157">
        <v>0.1</v>
      </c>
      <c r="Q58" s="153" t="s">
        <v>372</v>
      </c>
      <c r="R58" s="153"/>
      <c r="S58" s="153" t="s">
        <v>156</v>
      </c>
      <c r="T58" s="482" t="s">
        <v>78</v>
      </c>
      <c r="U58" s="564">
        <f>Tabla1[[#This Row],[Avance Mes Enero]]+Tabla1[[#This Row],[Avance Mes Febrero]]</f>
        <v>0</v>
      </c>
      <c r="V58" s="609"/>
      <c r="W58" s="89"/>
      <c r="X58" s="495" t="s">
        <v>570</v>
      </c>
      <c r="Y58" s="498"/>
      <c r="Z58" s="500" t="s">
        <v>571</v>
      </c>
      <c r="AA58" s="582" t="s">
        <v>700</v>
      </c>
      <c r="AB58" s="572">
        <v>0</v>
      </c>
      <c r="AC58" s="33" t="s">
        <v>701</v>
      </c>
    </row>
    <row r="59" spans="1:29" ht="180.75" thickBot="1" x14ac:dyDescent="0.25">
      <c r="A59" s="267" t="s">
        <v>139</v>
      </c>
      <c r="B59" s="268" t="s">
        <v>145</v>
      </c>
      <c r="C59" s="269" t="s">
        <v>141</v>
      </c>
      <c r="D59" s="270" t="s">
        <v>134</v>
      </c>
      <c r="E59" s="271" t="s">
        <v>135</v>
      </c>
      <c r="F59" s="272" t="s">
        <v>130</v>
      </c>
      <c r="G59" s="273" t="s">
        <v>124</v>
      </c>
      <c r="H59" s="274" t="s">
        <v>39</v>
      </c>
      <c r="I59" s="275" t="s">
        <v>112</v>
      </c>
      <c r="J59" s="276" t="s">
        <v>117</v>
      </c>
      <c r="K59" s="278" t="s">
        <v>45</v>
      </c>
      <c r="L59" s="430">
        <v>8</v>
      </c>
      <c r="M59" s="431">
        <v>4</v>
      </c>
      <c r="N59" s="279" t="s">
        <v>469</v>
      </c>
      <c r="O59" s="559">
        <f>Tabla1[[#This Row],[Avance Acumulado númerico o Porcentaje de la Actividad]]/Tabla1[[#This Row],[Meta 2020
(Actividad ó Meta anual)]]</f>
        <v>0</v>
      </c>
      <c r="P59" s="386">
        <v>1</v>
      </c>
      <c r="Q59" s="279" t="s">
        <v>374</v>
      </c>
      <c r="R59" s="467">
        <v>34433278</v>
      </c>
      <c r="S59" s="279" t="s">
        <v>148</v>
      </c>
      <c r="T59" s="484" t="s">
        <v>78</v>
      </c>
      <c r="U59" s="564">
        <f>Tabla1[[#This Row],[Avance Mes Enero]]+Tabla1[[#This Row],[Avance Mes Febrero]]</f>
        <v>0</v>
      </c>
      <c r="V59" s="609" t="s">
        <v>596</v>
      </c>
      <c r="W59" s="89">
        <v>0</v>
      </c>
      <c r="X59" s="495" t="s">
        <v>572</v>
      </c>
      <c r="Y59" s="498"/>
      <c r="Z59" s="502" t="s">
        <v>573</v>
      </c>
      <c r="AA59" s="583" t="s">
        <v>702</v>
      </c>
      <c r="AB59" s="572">
        <v>0</v>
      </c>
      <c r="AC59" s="572" t="s">
        <v>703</v>
      </c>
    </row>
    <row r="60" spans="1:29" ht="180" x14ac:dyDescent="0.2">
      <c r="A60" s="120" t="s">
        <v>139</v>
      </c>
      <c r="B60" s="121" t="s">
        <v>145</v>
      </c>
      <c r="C60" s="122" t="s">
        <v>141</v>
      </c>
      <c r="D60" s="123" t="s">
        <v>134</v>
      </c>
      <c r="E60" s="124" t="s">
        <v>135</v>
      </c>
      <c r="F60" s="125" t="s">
        <v>130</v>
      </c>
      <c r="G60" s="257" t="s">
        <v>124</v>
      </c>
      <c r="H60" s="130" t="s">
        <v>39</v>
      </c>
      <c r="I60" s="128" t="s">
        <v>112</v>
      </c>
      <c r="J60" s="137" t="s">
        <v>117</v>
      </c>
      <c r="K60" s="291" t="s">
        <v>46</v>
      </c>
      <c r="L60" s="261">
        <v>40</v>
      </c>
      <c r="M60" s="241">
        <v>10</v>
      </c>
      <c r="N60" s="240" t="s">
        <v>470</v>
      </c>
      <c r="O60" s="559">
        <f>Tabla1[[#This Row],[Avance Acumulado númerico o Porcentaje de la Actividad]]/Tabla1[[#This Row],[Meta 2020
(Actividad ó Meta anual)]]</f>
        <v>0</v>
      </c>
      <c r="P60" s="418">
        <v>0.7</v>
      </c>
      <c r="Q60" s="240" t="s">
        <v>471</v>
      </c>
      <c r="R60" s="262">
        <v>70398992</v>
      </c>
      <c r="S60" s="240" t="s">
        <v>157</v>
      </c>
      <c r="T60" s="479" t="s">
        <v>78</v>
      </c>
      <c r="U60" s="564">
        <f>Tabla1[[#This Row],[Avance Mes Enero]]+Tabla1[[#This Row],[Avance Mes Febrero]]</f>
        <v>0</v>
      </c>
      <c r="V60" s="609" t="s">
        <v>597</v>
      </c>
      <c r="W60" s="89">
        <v>0</v>
      </c>
      <c r="X60" s="495" t="s">
        <v>574</v>
      </c>
      <c r="Y60" s="498"/>
      <c r="Z60" s="501"/>
      <c r="AA60" s="582" t="s">
        <v>693</v>
      </c>
      <c r="AB60" s="572">
        <v>0</v>
      </c>
      <c r="AC60" s="572"/>
    </row>
    <row r="61" spans="1:29" ht="180" x14ac:dyDescent="0.2">
      <c r="A61" s="141" t="s">
        <v>139</v>
      </c>
      <c r="B61" s="27" t="s">
        <v>145</v>
      </c>
      <c r="C61" s="39" t="s">
        <v>141</v>
      </c>
      <c r="D61" s="31" t="s">
        <v>134</v>
      </c>
      <c r="E61" s="32" t="s">
        <v>135</v>
      </c>
      <c r="F61" s="37" t="s">
        <v>130</v>
      </c>
      <c r="G61" s="48" t="s">
        <v>124</v>
      </c>
      <c r="H61" s="16" t="s">
        <v>39</v>
      </c>
      <c r="I61" s="26" t="s">
        <v>112</v>
      </c>
      <c r="J61" s="5" t="s">
        <v>117</v>
      </c>
      <c r="K61" s="10" t="s">
        <v>46</v>
      </c>
      <c r="L61" s="1" t="s">
        <v>179</v>
      </c>
      <c r="M61" s="90">
        <v>1</v>
      </c>
      <c r="N61" s="1" t="s">
        <v>48</v>
      </c>
      <c r="O61" s="559">
        <f>Tabla1[[#This Row],[Avance Acumulado númerico o Porcentaje de la Actividad]]/Tabla1[[#This Row],[Meta 2020
(Actividad ó Meta anual)]]</f>
        <v>0</v>
      </c>
      <c r="P61" s="64">
        <v>0.2</v>
      </c>
      <c r="Q61" s="1" t="s">
        <v>377</v>
      </c>
      <c r="R61" s="1"/>
      <c r="S61" s="1" t="s">
        <v>55</v>
      </c>
      <c r="T61" s="480" t="s">
        <v>157</v>
      </c>
      <c r="U61" s="564">
        <f>Tabla1[[#This Row],[Avance Mes Enero]]+Tabla1[[#This Row],[Avance Mes Febrero]]</f>
        <v>0</v>
      </c>
      <c r="V61" s="607"/>
      <c r="W61" s="519"/>
      <c r="X61" s="495" t="s">
        <v>574</v>
      </c>
      <c r="Y61" s="498"/>
      <c r="Z61" s="501"/>
      <c r="AA61" s="582" t="s">
        <v>693</v>
      </c>
      <c r="AB61" s="572">
        <v>0</v>
      </c>
      <c r="AC61" s="572"/>
    </row>
    <row r="62" spans="1:29" ht="180.75" thickBot="1" x14ac:dyDescent="0.25">
      <c r="A62" s="143" t="s">
        <v>139</v>
      </c>
      <c r="B62" s="144" t="s">
        <v>145</v>
      </c>
      <c r="C62" s="145" t="s">
        <v>141</v>
      </c>
      <c r="D62" s="146" t="s">
        <v>134</v>
      </c>
      <c r="E62" s="147" t="s">
        <v>135</v>
      </c>
      <c r="F62" s="148" t="s">
        <v>130</v>
      </c>
      <c r="G62" s="263" t="s">
        <v>124</v>
      </c>
      <c r="H62" s="205" t="s">
        <v>39</v>
      </c>
      <c r="I62" s="151" t="s">
        <v>112</v>
      </c>
      <c r="J62" s="160" t="s">
        <v>117</v>
      </c>
      <c r="K62" s="293" t="s">
        <v>46</v>
      </c>
      <c r="L62" s="153" t="s">
        <v>179</v>
      </c>
      <c r="M62" s="266">
        <v>2</v>
      </c>
      <c r="N62" s="153" t="s">
        <v>378</v>
      </c>
      <c r="O62" s="559">
        <f>Tabla1[[#This Row],[Avance Acumulado númerico o Porcentaje de la Actividad]]/Tabla1[[#This Row],[Meta 2020
(Actividad ó Meta anual)]]</f>
        <v>0</v>
      </c>
      <c r="P62" s="157">
        <v>0.1</v>
      </c>
      <c r="Q62" s="153" t="s">
        <v>376</v>
      </c>
      <c r="R62" s="153"/>
      <c r="S62" s="153" t="s">
        <v>11</v>
      </c>
      <c r="T62" s="482" t="s">
        <v>147</v>
      </c>
      <c r="U62" s="564">
        <f>Tabla1[[#This Row],[Avance Mes Enero]]+Tabla1[[#This Row],[Avance Mes Febrero]]</f>
        <v>0</v>
      </c>
      <c r="V62" s="609"/>
      <c r="W62" s="89"/>
      <c r="X62" s="495" t="s">
        <v>574</v>
      </c>
      <c r="Y62" s="498"/>
      <c r="Z62" s="501"/>
      <c r="AA62" s="582" t="s">
        <v>693</v>
      </c>
      <c r="AB62" s="572">
        <v>0</v>
      </c>
      <c r="AC62" s="572"/>
    </row>
    <row r="63" spans="1:29" ht="121.5" customHeight="1" thickBot="1" x14ac:dyDescent="0.25">
      <c r="A63" s="211" t="s">
        <v>140</v>
      </c>
      <c r="B63" s="210" t="s">
        <v>146</v>
      </c>
      <c r="C63" s="294" t="s">
        <v>143</v>
      </c>
      <c r="D63" s="295" t="s">
        <v>138</v>
      </c>
      <c r="E63" s="210" t="s">
        <v>136</v>
      </c>
      <c r="F63" s="296" t="s">
        <v>131</v>
      </c>
      <c r="G63" s="214" t="s">
        <v>126</v>
      </c>
      <c r="H63" s="297" t="s">
        <v>49</v>
      </c>
      <c r="I63" s="210" t="s">
        <v>118</v>
      </c>
      <c r="J63" s="413" t="s">
        <v>248</v>
      </c>
      <c r="K63" s="299" t="s">
        <v>50</v>
      </c>
      <c r="L63" s="387">
        <v>1</v>
      </c>
      <c r="M63" s="535">
        <v>1</v>
      </c>
      <c r="N63" s="173" t="s">
        <v>51</v>
      </c>
      <c r="O63" s="561">
        <f>Tabla1[[#This Row],[Avance Acumulado númerico o Porcentaje de la Actividad]]/Tabla1[[#This Row],[Meta 2020
(Actividad ó Meta anual)]]</f>
        <v>0</v>
      </c>
      <c r="P63" s="301">
        <v>1</v>
      </c>
      <c r="Q63" s="173" t="s">
        <v>379</v>
      </c>
      <c r="R63" s="302">
        <v>209416524</v>
      </c>
      <c r="S63" s="300" t="s">
        <v>152</v>
      </c>
      <c r="T63" s="173" t="s">
        <v>78</v>
      </c>
      <c r="U63" s="564">
        <f>Tabla1[[#This Row],[Avance Mes Enero]]+Tabla1[[#This Row],[Avance Mes Febrero]]</f>
        <v>0</v>
      </c>
      <c r="V63" s="610"/>
      <c r="W63" s="522"/>
      <c r="X63" s="537" t="s">
        <v>607</v>
      </c>
      <c r="Y63" s="498"/>
      <c r="Z63" s="41"/>
      <c r="AA63" s="537" t="s">
        <v>607</v>
      </c>
      <c r="AB63" s="570"/>
      <c r="AC63" s="570"/>
    </row>
    <row r="64" spans="1:29" ht="177" customHeight="1" x14ac:dyDescent="0.2">
      <c r="A64" s="309" t="s">
        <v>140</v>
      </c>
      <c r="B64" s="121" t="s">
        <v>146</v>
      </c>
      <c r="C64" s="121" t="s">
        <v>142</v>
      </c>
      <c r="D64" s="310" t="s">
        <v>138</v>
      </c>
      <c r="E64" s="121" t="s">
        <v>136</v>
      </c>
      <c r="F64" s="311" t="s">
        <v>131</v>
      </c>
      <c r="G64" s="128" t="s">
        <v>125</v>
      </c>
      <c r="H64" s="312" t="s">
        <v>52</v>
      </c>
      <c r="I64" s="123" t="s">
        <v>119</v>
      </c>
      <c r="J64" s="123" t="s">
        <v>119</v>
      </c>
      <c r="K64" s="127" t="s">
        <v>53</v>
      </c>
      <c r="L64" s="217">
        <v>0.5</v>
      </c>
      <c r="M64" s="349">
        <v>4</v>
      </c>
      <c r="N64" s="113" t="s">
        <v>492</v>
      </c>
      <c r="O64" s="544">
        <f>Tabla1[[#This Row],[Avance Acumulado númerico o Porcentaje de la Actividad]]/Tabla1[[#This Row],[Meta 2020
(Actividad ó Meta anual)]]</f>
        <v>0.25</v>
      </c>
      <c r="P64" s="314">
        <v>0.7</v>
      </c>
      <c r="Q64" s="113" t="s">
        <v>381</v>
      </c>
      <c r="R64" s="315">
        <v>56692000</v>
      </c>
      <c r="S64" s="133" t="s">
        <v>55</v>
      </c>
      <c r="T64" s="494" t="s">
        <v>147</v>
      </c>
      <c r="U64" s="564">
        <f>Tabla1[[#This Row],[Avance Mes Enero]]+Tabla1[[#This Row],[Avance Mes Febrero]]+AB64</f>
        <v>1</v>
      </c>
      <c r="V64" s="611"/>
      <c r="W64" s="521"/>
      <c r="X64" s="493"/>
      <c r="Y64" s="498"/>
      <c r="Z64" s="41"/>
      <c r="AA64" s="571" t="s">
        <v>683</v>
      </c>
      <c r="AB64" s="572">
        <v>1</v>
      </c>
      <c r="AC64" s="581" t="s">
        <v>610</v>
      </c>
    </row>
    <row r="65" spans="1:29" ht="105.75" thickBot="1" x14ac:dyDescent="0.25">
      <c r="A65" s="392" t="s">
        <v>140</v>
      </c>
      <c r="B65" s="220" t="s">
        <v>146</v>
      </c>
      <c r="C65" s="220" t="s">
        <v>142</v>
      </c>
      <c r="D65" s="359" t="s">
        <v>138</v>
      </c>
      <c r="E65" s="220" t="s">
        <v>136</v>
      </c>
      <c r="F65" s="360" t="s">
        <v>131</v>
      </c>
      <c r="G65" s="393" t="s">
        <v>125</v>
      </c>
      <c r="H65" s="361" t="s">
        <v>52</v>
      </c>
      <c r="I65" s="222" t="s">
        <v>119</v>
      </c>
      <c r="J65" s="222" t="s">
        <v>119</v>
      </c>
      <c r="K65" s="381" t="s">
        <v>53</v>
      </c>
      <c r="L65" s="230" t="s">
        <v>179</v>
      </c>
      <c r="M65" s="64">
        <v>1</v>
      </c>
      <c r="N65" s="229" t="s">
        <v>54</v>
      </c>
      <c r="O65" s="562">
        <f>Tabla1[[#This Row],[Avance Acumulado númerico o Porcentaje de la Actividad]]/Tabla1[[#This Row],[Meta 2020
(Actividad ó Meta anual)]]</f>
        <v>0.09</v>
      </c>
      <c r="P65" s="395">
        <v>0.3</v>
      </c>
      <c r="Q65" s="229" t="s">
        <v>184</v>
      </c>
      <c r="R65" s="229"/>
      <c r="S65" s="229" t="s">
        <v>158</v>
      </c>
      <c r="T65" s="486" t="s">
        <v>147</v>
      </c>
      <c r="U65" s="579">
        <f>Tabla1[[#This Row],[Avance Mes Enero]]+Tabla1[[#This Row],[Avance Mes Febrero]]+AB65</f>
        <v>0.09</v>
      </c>
      <c r="V65" s="598"/>
      <c r="W65" s="517"/>
      <c r="X65" s="493"/>
      <c r="Y65" s="498"/>
      <c r="Z65" s="41"/>
      <c r="AA65" s="571" t="s">
        <v>685</v>
      </c>
      <c r="AB65" s="573">
        <v>0.09</v>
      </c>
      <c r="AC65" s="575" t="s">
        <v>684</v>
      </c>
    </row>
    <row r="66" spans="1:29" ht="105" x14ac:dyDescent="0.2">
      <c r="A66" s="309" t="s">
        <v>140</v>
      </c>
      <c r="B66" s="121" t="s">
        <v>146</v>
      </c>
      <c r="C66" s="121" t="s">
        <v>142</v>
      </c>
      <c r="D66" s="310" t="s">
        <v>138</v>
      </c>
      <c r="E66" s="121" t="s">
        <v>136</v>
      </c>
      <c r="F66" s="311" t="s">
        <v>131</v>
      </c>
      <c r="G66" s="128" t="s">
        <v>125</v>
      </c>
      <c r="H66" s="312" t="s">
        <v>52</v>
      </c>
      <c r="I66" s="123" t="s">
        <v>119</v>
      </c>
      <c r="J66" s="123" t="s">
        <v>119</v>
      </c>
      <c r="K66" s="396" t="s">
        <v>56</v>
      </c>
      <c r="L66" s="134" t="s">
        <v>179</v>
      </c>
      <c r="M66" s="132">
        <v>1</v>
      </c>
      <c r="N66" s="133" t="s">
        <v>383</v>
      </c>
      <c r="O66" s="544">
        <f>Tabla1[[#This Row],[Avance Acumulado númerico o Porcentaje de la Actividad]]/Tabla1[[#This Row],[Meta 2020
(Actividad ó Meta anual)]]</f>
        <v>0</v>
      </c>
      <c r="P66" s="325">
        <v>0.1</v>
      </c>
      <c r="Q66" s="133" t="s">
        <v>387</v>
      </c>
      <c r="R66" s="262">
        <v>25168000</v>
      </c>
      <c r="S66" s="133" t="s">
        <v>11</v>
      </c>
      <c r="T66" s="485" t="s">
        <v>55</v>
      </c>
      <c r="U66" s="564">
        <f>Tabla1[[#This Row],[Avance Mes Enero]]+Tabla1[[#This Row],[Avance Mes Febrero]]</f>
        <v>0</v>
      </c>
      <c r="V66" s="611"/>
      <c r="W66" s="521"/>
      <c r="X66" s="493"/>
      <c r="Y66" s="498"/>
      <c r="Z66" s="41"/>
      <c r="AA66" s="571" t="s">
        <v>686</v>
      </c>
      <c r="AB66" s="572">
        <v>1</v>
      </c>
      <c r="AC66" s="581" t="s">
        <v>690</v>
      </c>
    </row>
    <row r="67" spans="1:29" ht="105" x14ac:dyDescent="0.2">
      <c r="A67" s="316" t="s">
        <v>140</v>
      </c>
      <c r="B67" s="27" t="s">
        <v>146</v>
      </c>
      <c r="C67" s="27" t="s">
        <v>142</v>
      </c>
      <c r="D67" s="49" t="s">
        <v>138</v>
      </c>
      <c r="E67" s="27" t="s">
        <v>136</v>
      </c>
      <c r="F67" s="38" t="s">
        <v>131</v>
      </c>
      <c r="G67" s="26" t="s">
        <v>125</v>
      </c>
      <c r="H67" s="15" t="s">
        <v>52</v>
      </c>
      <c r="I67" s="31" t="s">
        <v>119</v>
      </c>
      <c r="J67" s="31" t="s">
        <v>119</v>
      </c>
      <c r="K67" s="390" t="s">
        <v>56</v>
      </c>
      <c r="L67" s="70">
        <v>0.25</v>
      </c>
      <c r="M67" s="64">
        <v>1</v>
      </c>
      <c r="N67" s="8" t="s">
        <v>385</v>
      </c>
      <c r="O67" s="545">
        <f>Tabla1[[#This Row],[Avance Acumulado númerico o Porcentaje de la Actividad]]/Tabla1[[#This Row],[Meta 2020
(Actividad ó Meta anual)]]</f>
        <v>0.09</v>
      </c>
      <c r="P67" s="68">
        <v>0.4</v>
      </c>
      <c r="Q67" s="8" t="s">
        <v>493</v>
      </c>
      <c r="R67" s="8"/>
      <c r="S67" s="8" t="s">
        <v>55</v>
      </c>
      <c r="T67" s="487" t="s">
        <v>147</v>
      </c>
      <c r="U67" s="579">
        <f>Tabla1[[#This Row],[Avance Mes Enero]]+Tabla1[[#This Row],[Avance Mes Febrero]]+AB67</f>
        <v>0.09</v>
      </c>
      <c r="V67" s="598"/>
      <c r="W67" s="517"/>
      <c r="X67" s="493"/>
      <c r="Y67" s="498"/>
      <c r="Z67" s="41"/>
      <c r="AA67" s="571" t="s">
        <v>687</v>
      </c>
      <c r="AB67" s="573">
        <v>0.09</v>
      </c>
      <c r="AC67" s="575" t="s">
        <v>691</v>
      </c>
    </row>
    <row r="68" spans="1:29" ht="105" x14ac:dyDescent="0.2">
      <c r="A68" s="316" t="s">
        <v>140</v>
      </c>
      <c r="B68" s="27" t="s">
        <v>146</v>
      </c>
      <c r="C68" s="27" t="s">
        <v>142</v>
      </c>
      <c r="D68" s="49" t="s">
        <v>138</v>
      </c>
      <c r="E68" s="27" t="s">
        <v>136</v>
      </c>
      <c r="F68" s="38" t="s">
        <v>131</v>
      </c>
      <c r="G68" s="26" t="s">
        <v>125</v>
      </c>
      <c r="H68" s="15" t="s">
        <v>52</v>
      </c>
      <c r="I68" s="31" t="s">
        <v>119</v>
      </c>
      <c r="J68" s="31" t="s">
        <v>119</v>
      </c>
      <c r="K68" s="390" t="s">
        <v>56</v>
      </c>
      <c r="L68" s="51" t="s">
        <v>179</v>
      </c>
      <c r="M68" s="55">
        <v>1</v>
      </c>
      <c r="N68" s="8" t="s">
        <v>386</v>
      </c>
      <c r="O68" s="545">
        <f>Tabla1[[#This Row],[Avance Acumulado númerico o Porcentaje de la Actividad]]/Tabla1[[#This Row],[Meta 2020
(Actividad ó Meta anual)]]</f>
        <v>1</v>
      </c>
      <c r="P68" s="53">
        <v>0.1</v>
      </c>
      <c r="Q68" s="8" t="s">
        <v>389</v>
      </c>
      <c r="R68" s="8"/>
      <c r="S68" s="8" t="s">
        <v>11</v>
      </c>
      <c r="T68" s="487" t="s">
        <v>55</v>
      </c>
      <c r="U68" s="564">
        <f>Tabla1[[#This Row],[Avance Mes Enero]]+Tabla1[[#This Row],[Avance Mes Febrero]]+AB68</f>
        <v>1</v>
      </c>
      <c r="V68" s="598"/>
      <c r="W68" s="517"/>
      <c r="X68" s="493"/>
      <c r="Y68" s="498"/>
      <c r="Z68" s="41"/>
      <c r="AA68" s="571" t="s">
        <v>688</v>
      </c>
      <c r="AB68" s="572">
        <v>1</v>
      </c>
      <c r="AC68" s="581" t="s">
        <v>610</v>
      </c>
    </row>
    <row r="69" spans="1:29" ht="105.75" thickBot="1" x14ac:dyDescent="0.25">
      <c r="A69" s="317" t="s">
        <v>140</v>
      </c>
      <c r="B69" s="144" t="s">
        <v>146</v>
      </c>
      <c r="C69" s="144" t="s">
        <v>142</v>
      </c>
      <c r="D69" s="318" t="s">
        <v>138</v>
      </c>
      <c r="E69" s="144" t="s">
        <v>136</v>
      </c>
      <c r="F69" s="319" t="s">
        <v>131</v>
      </c>
      <c r="G69" s="151" t="s">
        <v>125</v>
      </c>
      <c r="H69" s="320" t="s">
        <v>52</v>
      </c>
      <c r="I69" s="146" t="s">
        <v>119</v>
      </c>
      <c r="J69" s="146" t="s">
        <v>119</v>
      </c>
      <c r="K69" s="391" t="s">
        <v>56</v>
      </c>
      <c r="L69" s="197">
        <v>0.25</v>
      </c>
      <c r="M69" s="157">
        <v>1</v>
      </c>
      <c r="N69" s="156" t="s">
        <v>384</v>
      </c>
      <c r="O69" s="545">
        <f>Tabla1[[#This Row],[Avance Acumulado númerico o Porcentaje de la Actividad]]/Tabla1[[#This Row],[Meta 2020
(Actividad ó Meta anual)]]</f>
        <v>0.09</v>
      </c>
      <c r="P69" s="329">
        <v>0.4</v>
      </c>
      <c r="Q69" s="156" t="s">
        <v>390</v>
      </c>
      <c r="R69" s="156"/>
      <c r="S69" s="8" t="s">
        <v>55</v>
      </c>
      <c r="T69" s="487" t="s">
        <v>147</v>
      </c>
      <c r="U69" s="579">
        <f>Tabla1[[#This Row],[Avance Mes Enero]]+Tabla1[[#This Row],[Avance Mes Febrero]]+AB69</f>
        <v>0.09</v>
      </c>
      <c r="V69" s="598"/>
      <c r="W69" s="517"/>
      <c r="X69" s="493"/>
      <c r="Y69" s="498"/>
      <c r="Z69" s="41"/>
      <c r="AA69" s="571" t="s">
        <v>689</v>
      </c>
      <c r="AB69" s="573">
        <v>0.09</v>
      </c>
      <c r="AC69" s="575" t="s">
        <v>692</v>
      </c>
    </row>
    <row r="70" spans="1:29" ht="105" x14ac:dyDescent="0.2">
      <c r="A70" s="389" t="s">
        <v>140</v>
      </c>
      <c r="B70" s="108" t="s">
        <v>146</v>
      </c>
      <c r="C70" s="303" t="s">
        <v>144</v>
      </c>
      <c r="D70" s="287" t="s">
        <v>138</v>
      </c>
      <c r="E70" s="289" t="s">
        <v>137</v>
      </c>
      <c r="F70" s="288" t="s">
        <v>131</v>
      </c>
      <c r="G70" s="107" t="s">
        <v>127</v>
      </c>
      <c r="H70" s="304" t="s">
        <v>57</v>
      </c>
      <c r="I70" s="184" t="s">
        <v>120</v>
      </c>
      <c r="J70" s="184" t="s">
        <v>120</v>
      </c>
      <c r="K70" s="199" t="s">
        <v>58</v>
      </c>
      <c r="L70" s="305" t="s">
        <v>179</v>
      </c>
      <c r="M70" s="306">
        <v>1</v>
      </c>
      <c r="N70" s="173" t="s">
        <v>61</v>
      </c>
      <c r="O70" s="544">
        <f>Tabla1[[#This Row],[Avance Acumulado númerico o Porcentaje de la Actividad]]/Tabla1[[#This Row],[Meta 2020
(Actividad ó Meta anual)]]</f>
        <v>1</v>
      </c>
      <c r="P70" s="307">
        <v>0.05</v>
      </c>
      <c r="Q70" s="173" t="s">
        <v>391</v>
      </c>
      <c r="R70" s="308">
        <v>6492300</v>
      </c>
      <c r="S70" s="173" t="s">
        <v>11</v>
      </c>
      <c r="T70" s="488" t="s">
        <v>55</v>
      </c>
      <c r="U70" s="564">
        <f>Tabla1[[#This Row],[Avance Mes Enero]]+Tabla1[[#This Row],[Avance Mes Febrero]]</f>
        <v>1</v>
      </c>
      <c r="V70" s="610"/>
      <c r="W70" s="522"/>
      <c r="X70" s="496" t="s">
        <v>614</v>
      </c>
      <c r="Y70" s="498">
        <v>1</v>
      </c>
      <c r="Z70" s="41" t="s">
        <v>617</v>
      </c>
      <c r="AA70" s="571" t="s">
        <v>656</v>
      </c>
      <c r="AB70" s="570"/>
      <c r="AC70" s="570"/>
    </row>
    <row r="71" spans="1:29" ht="105" x14ac:dyDescent="0.2">
      <c r="A71" s="316" t="s">
        <v>140</v>
      </c>
      <c r="B71" s="27" t="s">
        <v>146</v>
      </c>
      <c r="C71" s="81" t="s">
        <v>144</v>
      </c>
      <c r="D71" s="49" t="s">
        <v>138</v>
      </c>
      <c r="E71" s="30" t="s">
        <v>137</v>
      </c>
      <c r="F71" s="38" t="s">
        <v>131</v>
      </c>
      <c r="G71" s="29" t="s">
        <v>127</v>
      </c>
      <c r="H71" s="17" t="s">
        <v>57</v>
      </c>
      <c r="I71" s="24" t="s">
        <v>120</v>
      </c>
      <c r="J71" s="24" t="s">
        <v>120</v>
      </c>
      <c r="K71" s="6" t="s">
        <v>58</v>
      </c>
      <c r="L71" s="69">
        <v>7.0000000000000007E-2</v>
      </c>
      <c r="M71" s="60">
        <v>1</v>
      </c>
      <c r="N71" s="41" t="s">
        <v>210</v>
      </c>
      <c r="O71" s="545">
        <f>Tabla1[[#This Row],[Avance Acumulado númerico o Porcentaje de la Actividad]]/Tabla1[[#This Row],[Meta 2020
(Actividad ó Meta anual)]]</f>
        <v>0</v>
      </c>
      <c r="P71" s="68">
        <v>0.2</v>
      </c>
      <c r="Q71" s="41" t="s">
        <v>392</v>
      </c>
      <c r="R71" s="41"/>
      <c r="S71" s="41" t="s">
        <v>147</v>
      </c>
      <c r="T71" s="489" t="s">
        <v>147</v>
      </c>
      <c r="U71" s="564">
        <f>Tabla1[[#This Row],[Avance Mes Enero]]+Tabla1[[#This Row],[Avance Mes Febrero]]</f>
        <v>0</v>
      </c>
      <c r="V71" s="612"/>
      <c r="W71" s="523"/>
      <c r="X71" s="495" t="s">
        <v>615</v>
      </c>
      <c r="Y71" s="534">
        <v>0</v>
      </c>
      <c r="Z71" s="41" t="s">
        <v>619</v>
      </c>
      <c r="AA71" s="571" t="s">
        <v>667</v>
      </c>
      <c r="AB71" s="572">
        <v>0</v>
      </c>
      <c r="AC71" s="572" t="s">
        <v>668</v>
      </c>
    </row>
    <row r="72" spans="1:29" ht="105" x14ac:dyDescent="0.2">
      <c r="A72" s="316" t="s">
        <v>140</v>
      </c>
      <c r="B72" s="27" t="s">
        <v>146</v>
      </c>
      <c r="C72" s="81" t="s">
        <v>144</v>
      </c>
      <c r="D72" s="49" t="s">
        <v>138</v>
      </c>
      <c r="E72" s="30" t="s">
        <v>137</v>
      </c>
      <c r="F72" s="38" t="s">
        <v>131</v>
      </c>
      <c r="G72" s="29" t="s">
        <v>127</v>
      </c>
      <c r="H72" s="17" t="s">
        <v>57</v>
      </c>
      <c r="I72" s="24" t="s">
        <v>120</v>
      </c>
      <c r="J72" s="24" t="s">
        <v>120</v>
      </c>
      <c r="K72" s="6" t="s">
        <v>58</v>
      </c>
      <c r="L72" s="65" t="s">
        <v>179</v>
      </c>
      <c r="M72" s="91">
        <v>1</v>
      </c>
      <c r="N72" s="41" t="s">
        <v>211</v>
      </c>
      <c r="O72" s="545">
        <f>Tabla1[[#This Row],[Avance Acumulado númerico o Porcentaje de la Actividad]]/Tabla1[[#This Row],[Meta 2020
(Actividad ó Meta anual)]]</f>
        <v>1</v>
      </c>
      <c r="P72" s="53">
        <v>0.05</v>
      </c>
      <c r="Q72" s="41" t="s">
        <v>393</v>
      </c>
      <c r="R72" s="41"/>
      <c r="S72" s="41" t="s">
        <v>11</v>
      </c>
      <c r="T72" s="489" t="s">
        <v>55</v>
      </c>
      <c r="U72" s="564">
        <f>Tabla1[[#This Row],[Avance Mes Enero]]+Tabla1[[#This Row],[Avance Mes Febrero]]</f>
        <v>1</v>
      </c>
      <c r="V72" s="612"/>
      <c r="W72" s="523"/>
      <c r="X72" s="495" t="s">
        <v>616</v>
      </c>
      <c r="Y72" s="498">
        <v>1</v>
      </c>
      <c r="Z72" s="41" t="s">
        <v>617</v>
      </c>
      <c r="AA72" s="571" t="s">
        <v>656</v>
      </c>
      <c r="AB72" s="570"/>
      <c r="AC72" s="570"/>
    </row>
    <row r="73" spans="1:29" ht="120" x14ac:dyDescent="0.2">
      <c r="A73" s="316" t="s">
        <v>140</v>
      </c>
      <c r="B73" s="27" t="s">
        <v>146</v>
      </c>
      <c r="C73" s="81" t="s">
        <v>144</v>
      </c>
      <c r="D73" s="49" t="s">
        <v>138</v>
      </c>
      <c r="E73" s="30" t="s">
        <v>137</v>
      </c>
      <c r="F73" s="38" t="s">
        <v>131</v>
      </c>
      <c r="G73" s="29" t="s">
        <v>127</v>
      </c>
      <c r="H73" s="17" t="s">
        <v>57</v>
      </c>
      <c r="I73" s="24" t="s">
        <v>120</v>
      </c>
      <c r="J73" s="24" t="s">
        <v>120</v>
      </c>
      <c r="K73" s="6" t="s">
        <v>58</v>
      </c>
      <c r="L73" s="69">
        <v>0.06</v>
      </c>
      <c r="M73" s="60">
        <v>1</v>
      </c>
      <c r="N73" s="41" t="s">
        <v>212</v>
      </c>
      <c r="O73" s="545">
        <f>Tabla1[[#This Row],[Avance Acumulado númerico o Porcentaje de la Actividad]]/Tabla1[[#This Row],[Meta 2020
(Actividad ó Meta anual)]]</f>
        <v>0</v>
      </c>
      <c r="P73" s="68">
        <v>0.2</v>
      </c>
      <c r="Q73" s="41" t="s">
        <v>394</v>
      </c>
      <c r="R73" s="41"/>
      <c r="S73" s="41" t="s">
        <v>158</v>
      </c>
      <c r="T73" s="489" t="s">
        <v>147</v>
      </c>
      <c r="U73" s="574">
        <f>AB73</f>
        <v>0</v>
      </c>
      <c r="V73" s="612"/>
      <c r="W73" s="523"/>
      <c r="X73" s="495" t="s">
        <v>618</v>
      </c>
      <c r="Y73" s="534">
        <v>0</v>
      </c>
      <c r="Z73" s="41" t="s">
        <v>619</v>
      </c>
      <c r="AA73" s="619" t="s">
        <v>669</v>
      </c>
      <c r="AB73" s="623">
        <v>0</v>
      </c>
      <c r="AC73" s="619" t="s">
        <v>756</v>
      </c>
    </row>
    <row r="74" spans="1:29" ht="105" x14ac:dyDescent="0.2">
      <c r="A74" s="316" t="s">
        <v>140</v>
      </c>
      <c r="B74" s="27" t="s">
        <v>146</v>
      </c>
      <c r="C74" s="81" t="s">
        <v>144</v>
      </c>
      <c r="D74" s="49" t="s">
        <v>138</v>
      </c>
      <c r="E74" s="30" t="s">
        <v>137</v>
      </c>
      <c r="F74" s="38" t="s">
        <v>131</v>
      </c>
      <c r="G74" s="29" t="s">
        <v>127</v>
      </c>
      <c r="H74" s="17" t="s">
        <v>57</v>
      </c>
      <c r="I74" s="24" t="s">
        <v>120</v>
      </c>
      <c r="J74" s="24" t="s">
        <v>120</v>
      </c>
      <c r="K74" s="6" t="s">
        <v>58</v>
      </c>
      <c r="L74" s="65" t="s">
        <v>179</v>
      </c>
      <c r="M74" s="91">
        <v>1</v>
      </c>
      <c r="N74" s="41" t="s">
        <v>59</v>
      </c>
      <c r="O74" s="545">
        <f>Tabla1[[#This Row],[Avance Acumulado númerico o Porcentaje de la Actividad]]/Tabla1[[#This Row],[Meta 2020
(Actividad ó Meta anual)]]</f>
        <v>1</v>
      </c>
      <c r="P74" s="53">
        <v>0.05</v>
      </c>
      <c r="Q74" s="41" t="s">
        <v>398</v>
      </c>
      <c r="R74" s="41"/>
      <c r="S74" s="41" t="s">
        <v>11</v>
      </c>
      <c r="T74" s="489" t="s">
        <v>55</v>
      </c>
      <c r="U74" s="564">
        <f>Tabla1[[#This Row],[Avance Mes Enero]]+Tabla1[[#This Row],[Avance Mes Febrero]]</f>
        <v>1</v>
      </c>
      <c r="V74" s="612"/>
      <c r="W74" s="523"/>
      <c r="X74" s="539" t="s">
        <v>620</v>
      </c>
      <c r="Y74" s="498">
        <v>1</v>
      </c>
      <c r="Z74" s="41" t="s">
        <v>621</v>
      </c>
      <c r="AA74" s="571" t="s">
        <v>656</v>
      </c>
      <c r="AB74" s="572">
        <v>0</v>
      </c>
      <c r="AC74" s="570"/>
    </row>
    <row r="75" spans="1:29" ht="162" customHeight="1" x14ac:dyDescent="0.2">
      <c r="A75" s="316" t="s">
        <v>140</v>
      </c>
      <c r="B75" s="27" t="s">
        <v>146</v>
      </c>
      <c r="C75" s="81" t="s">
        <v>144</v>
      </c>
      <c r="D75" s="49" t="s">
        <v>138</v>
      </c>
      <c r="E75" s="30" t="s">
        <v>137</v>
      </c>
      <c r="F75" s="38" t="s">
        <v>131</v>
      </c>
      <c r="G75" s="29" t="s">
        <v>127</v>
      </c>
      <c r="H75" s="17" t="s">
        <v>57</v>
      </c>
      <c r="I75" s="24" t="s">
        <v>120</v>
      </c>
      <c r="J75" s="24" t="s">
        <v>120</v>
      </c>
      <c r="K75" s="6" t="s">
        <v>58</v>
      </c>
      <c r="L75" s="69">
        <v>0.12</v>
      </c>
      <c r="M75" s="60">
        <v>1</v>
      </c>
      <c r="N75" s="41" t="s">
        <v>745</v>
      </c>
      <c r="O75" s="545">
        <f>Tabla1[[#This Row],[Avance Acumulado númerico o Porcentaje de la Actividad]]/Tabla1[[#This Row],[Meta 2020
(Actividad ó Meta anual)]]</f>
        <v>0</v>
      </c>
      <c r="P75" s="68">
        <v>0.4</v>
      </c>
      <c r="Q75" s="41" t="s">
        <v>746</v>
      </c>
      <c r="R75" s="41"/>
      <c r="S75" s="41" t="s">
        <v>149</v>
      </c>
      <c r="T75" s="489" t="s">
        <v>147</v>
      </c>
      <c r="U75" s="564">
        <f>Tabla1[[#This Row],[Avance Mes Enero]]+Tabla1[[#This Row],[Avance Mes Febrero]]</f>
        <v>0</v>
      </c>
      <c r="V75" s="612"/>
      <c r="W75" s="523"/>
      <c r="X75" s="502" t="s">
        <v>622</v>
      </c>
      <c r="Y75" s="498"/>
      <c r="Z75" s="41" t="s">
        <v>623</v>
      </c>
      <c r="AA75" s="571" t="s">
        <v>670</v>
      </c>
      <c r="AB75" s="572">
        <v>0</v>
      </c>
      <c r="AC75" s="570"/>
    </row>
    <row r="76" spans="1:29" ht="105.75" thickBot="1" x14ac:dyDescent="0.25">
      <c r="A76" s="316" t="s">
        <v>140</v>
      </c>
      <c r="B76" s="27" t="s">
        <v>146</v>
      </c>
      <c r="C76" s="81" t="s">
        <v>144</v>
      </c>
      <c r="D76" s="49" t="s">
        <v>138</v>
      </c>
      <c r="E76" s="30" t="s">
        <v>137</v>
      </c>
      <c r="F76" s="38" t="s">
        <v>131</v>
      </c>
      <c r="G76" s="29" t="s">
        <v>127</v>
      </c>
      <c r="H76" s="17" t="s">
        <v>57</v>
      </c>
      <c r="I76" s="24" t="s">
        <v>120</v>
      </c>
      <c r="J76" s="24" t="s">
        <v>120</v>
      </c>
      <c r="K76" s="6" t="s">
        <v>58</v>
      </c>
      <c r="L76" s="65" t="s">
        <v>179</v>
      </c>
      <c r="M76" s="91">
        <v>1</v>
      </c>
      <c r="N76" s="41" t="s">
        <v>62</v>
      </c>
      <c r="O76" s="545">
        <f>Tabla1[[#This Row],[Avance Acumulado númerico o Porcentaje de la Actividad]]/Tabla1[[#This Row],[Meta 2020
(Actividad ó Meta anual)]]</f>
        <v>1</v>
      </c>
      <c r="P76" s="53">
        <v>0.05</v>
      </c>
      <c r="Q76" s="41" t="s">
        <v>396</v>
      </c>
      <c r="R76" s="41"/>
      <c r="S76" s="41" t="s">
        <v>11</v>
      </c>
      <c r="T76" s="489" t="s">
        <v>55</v>
      </c>
      <c r="U76" s="564">
        <f>Tabla1[[#This Row],[Avance Mes Enero]]+Tabla1[[#This Row],[Avance Mes Febrero]]</f>
        <v>1</v>
      </c>
      <c r="V76" s="612"/>
      <c r="W76" s="523"/>
      <c r="X76" s="495" t="s">
        <v>624</v>
      </c>
      <c r="Y76" s="498">
        <v>1</v>
      </c>
      <c r="Z76" s="41" t="s">
        <v>621</v>
      </c>
      <c r="AA76" s="571" t="s">
        <v>656</v>
      </c>
      <c r="AB76" s="572">
        <v>0</v>
      </c>
      <c r="AC76" s="570"/>
    </row>
    <row r="77" spans="1:29" ht="105" x14ac:dyDescent="0.2">
      <c r="A77" s="309" t="s">
        <v>140</v>
      </c>
      <c r="B77" s="121" t="s">
        <v>146</v>
      </c>
      <c r="C77" s="321" t="s">
        <v>144</v>
      </c>
      <c r="D77" s="310" t="s">
        <v>138</v>
      </c>
      <c r="E77" s="322" t="s">
        <v>137</v>
      </c>
      <c r="F77" s="311" t="s">
        <v>131</v>
      </c>
      <c r="G77" s="254" t="s">
        <v>127</v>
      </c>
      <c r="H77" s="323" t="s">
        <v>57</v>
      </c>
      <c r="I77" s="200" t="s">
        <v>120</v>
      </c>
      <c r="J77" s="200" t="s">
        <v>120</v>
      </c>
      <c r="K77" s="332" t="s">
        <v>64</v>
      </c>
      <c r="L77" s="189" t="s">
        <v>179</v>
      </c>
      <c r="M77" s="324">
        <v>1</v>
      </c>
      <c r="N77" s="189" t="s">
        <v>65</v>
      </c>
      <c r="O77" s="549">
        <f>Tabla1[[#This Row],[Avance Acumulado númerico o Porcentaje de la Actividad]]/Tabla1[[#This Row],[Meta 2020
(Actividad ó Meta anual)]]</f>
        <v>1</v>
      </c>
      <c r="P77" s="325">
        <v>0.2</v>
      </c>
      <c r="Q77" s="189" t="s">
        <v>399</v>
      </c>
      <c r="R77" s="468">
        <v>38600000</v>
      </c>
      <c r="S77" s="189" t="s">
        <v>11</v>
      </c>
      <c r="T77" s="469" t="s">
        <v>11</v>
      </c>
      <c r="U77" s="564">
        <f>Tabla1[[#This Row],[Avance Mes Enero]]+Tabla1[[#This Row],[Avance Mes Febrero]]</f>
        <v>1</v>
      </c>
      <c r="V77" s="600"/>
      <c r="W77" s="510"/>
      <c r="X77" s="495" t="s">
        <v>625</v>
      </c>
      <c r="Y77" s="498">
        <v>1</v>
      </c>
      <c r="Z77" s="620" t="s">
        <v>631</v>
      </c>
      <c r="AA77" s="571" t="s">
        <v>656</v>
      </c>
      <c r="AB77" s="572">
        <v>0</v>
      </c>
      <c r="AC77" s="570"/>
    </row>
    <row r="78" spans="1:29" ht="240.75" thickBot="1" x14ac:dyDescent="0.25">
      <c r="A78" s="317" t="s">
        <v>140</v>
      </c>
      <c r="B78" s="144" t="s">
        <v>146</v>
      </c>
      <c r="C78" s="326" t="s">
        <v>144</v>
      </c>
      <c r="D78" s="318" t="s">
        <v>138</v>
      </c>
      <c r="E78" s="327" t="s">
        <v>137</v>
      </c>
      <c r="F78" s="319" t="s">
        <v>131</v>
      </c>
      <c r="G78" s="255" t="s">
        <v>127</v>
      </c>
      <c r="H78" s="328" t="s">
        <v>57</v>
      </c>
      <c r="I78" s="203" t="s">
        <v>120</v>
      </c>
      <c r="J78" s="203" t="s">
        <v>120</v>
      </c>
      <c r="K78" s="333" t="s">
        <v>64</v>
      </c>
      <c r="L78" s="425" t="s">
        <v>185</v>
      </c>
      <c r="M78" s="405">
        <v>1</v>
      </c>
      <c r="N78" s="194" t="s">
        <v>66</v>
      </c>
      <c r="O78" s="553">
        <f>Tabla1[[#This Row],[Avance Acumulado númerico o Porcentaje de la Actividad]]/Tabla1[[#This Row],[Meta 2020
(Actividad ó Meta anual)]]</f>
        <v>0</v>
      </c>
      <c r="P78" s="426">
        <v>0.4</v>
      </c>
      <c r="Q78" s="364" t="s">
        <v>490</v>
      </c>
      <c r="R78" s="194"/>
      <c r="S78" s="194" t="s">
        <v>158</v>
      </c>
      <c r="T78" s="477" t="s">
        <v>147</v>
      </c>
      <c r="U78" s="574">
        <f>Tabla1[[#This Row],[Avance Mes Enero]]+Tabla1[[#This Row],[Avance Mes Febrero]]+AB78</f>
        <v>0</v>
      </c>
      <c r="V78" s="605"/>
      <c r="W78" s="515"/>
      <c r="X78" s="495" t="s">
        <v>626</v>
      </c>
      <c r="Y78" s="538">
        <v>0</v>
      </c>
      <c r="Z78" s="41" t="s">
        <v>619</v>
      </c>
      <c r="AA78" s="571" t="s">
        <v>671</v>
      </c>
      <c r="AB78" s="573">
        <v>0</v>
      </c>
      <c r="AC78" s="582" t="s">
        <v>744</v>
      </c>
    </row>
    <row r="79" spans="1:29" ht="105.75" thickBot="1" x14ac:dyDescent="0.25">
      <c r="A79" s="317" t="s">
        <v>140</v>
      </c>
      <c r="B79" s="144" t="s">
        <v>146</v>
      </c>
      <c r="C79" s="326" t="s">
        <v>144</v>
      </c>
      <c r="D79" s="318" t="s">
        <v>138</v>
      </c>
      <c r="E79" s="327" t="s">
        <v>137</v>
      </c>
      <c r="F79" s="319" t="s">
        <v>131</v>
      </c>
      <c r="G79" s="255" t="s">
        <v>127</v>
      </c>
      <c r="H79" s="328" t="s">
        <v>57</v>
      </c>
      <c r="I79" s="203" t="s">
        <v>120</v>
      </c>
      <c r="J79" s="203" t="s">
        <v>120</v>
      </c>
      <c r="K79" s="333" t="s">
        <v>64</v>
      </c>
      <c r="L79" s="400" t="s">
        <v>185</v>
      </c>
      <c r="M79" s="399">
        <v>100</v>
      </c>
      <c r="N79" s="194" t="s">
        <v>66</v>
      </c>
      <c r="O79" s="554">
        <f>Tabla1[[#This Row],[Avance Acumulado númerico o Porcentaje de la Actividad]]/Tabla1[[#This Row],[Meta 2020
(Actividad ó Meta anual)]]</f>
        <v>0</v>
      </c>
      <c r="P79" s="427">
        <v>0.4</v>
      </c>
      <c r="Q79" s="194" t="s">
        <v>489</v>
      </c>
      <c r="R79" s="194"/>
      <c r="S79" s="194" t="s">
        <v>158</v>
      </c>
      <c r="T79" s="477" t="s">
        <v>147</v>
      </c>
      <c r="U79" s="564">
        <f>Tabla1[[#This Row],[Avance Mes Enero]]+Tabla1[[#This Row],[Avance Mes Febrero]]</f>
        <v>0</v>
      </c>
      <c r="V79" s="531"/>
      <c r="W79" s="516"/>
      <c r="X79" s="495" t="s">
        <v>626</v>
      </c>
      <c r="Y79" s="498">
        <v>0</v>
      </c>
      <c r="Z79" s="41" t="s">
        <v>619</v>
      </c>
      <c r="AA79" s="571" t="s">
        <v>672</v>
      </c>
      <c r="AB79" s="580">
        <v>0</v>
      </c>
      <c r="AC79" s="571"/>
    </row>
    <row r="80" spans="1:29" ht="105" x14ac:dyDescent="0.2">
      <c r="A80" s="389" t="s">
        <v>140</v>
      </c>
      <c r="B80" s="108" t="s">
        <v>146</v>
      </c>
      <c r="C80" s="303" t="s">
        <v>144</v>
      </c>
      <c r="D80" s="287" t="s">
        <v>138</v>
      </c>
      <c r="E80" s="108" t="s">
        <v>136</v>
      </c>
      <c r="F80" s="288" t="s">
        <v>131</v>
      </c>
      <c r="G80" s="112" t="s">
        <v>128</v>
      </c>
      <c r="H80" s="330" t="s">
        <v>67</v>
      </c>
      <c r="I80" s="286" t="s">
        <v>120</v>
      </c>
      <c r="J80" s="186" t="s">
        <v>120</v>
      </c>
      <c r="K80" s="113" t="s">
        <v>68</v>
      </c>
      <c r="L80" s="173" t="s">
        <v>179</v>
      </c>
      <c r="M80" s="306">
        <v>1</v>
      </c>
      <c r="N80" s="113" t="s">
        <v>69</v>
      </c>
      <c r="O80" s="549">
        <f>Tabla1[[#This Row],[Avance Acumulado númerico o Porcentaje de la Actividad]]/Tabla1[[#This Row],[Meta 2020
(Actividad ó Meta anual)]]</f>
        <v>1</v>
      </c>
      <c r="P80" s="307">
        <v>0.2</v>
      </c>
      <c r="Q80" s="113" t="s">
        <v>401</v>
      </c>
      <c r="R80" s="187">
        <v>39564802</v>
      </c>
      <c r="S80" s="117" t="s">
        <v>11</v>
      </c>
      <c r="T80" s="483" t="s">
        <v>55</v>
      </c>
      <c r="U80" s="564">
        <f>Tabla1[[#This Row],[Avance Mes Enero]]+Tabla1[[#This Row],[Avance Mes Febrero]]</f>
        <v>1</v>
      </c>
      <c r="V80" s="600"/>
      <c r="W80" s="510"/>
      <c r="X80" s="495" t="s">
        <v>627</v>
      </c>
      <c r="Y80" s="498">
        <v>1</v>
      </c>
      <c r="Z80" s="41" t="s">
        <v>628</v>
      </c>
      <c r="AA80" s="571" t="s">
        <v>656</v>
      </c>
      <c r="AB80" s="570"/>
      <c r="AC80" s="570"/>
    </row>
    <row r="81" spans="1:29" ht="409.6" thickBot="1" x14ac:dyDescent="0.25">
      <c r="A81" s="392" t="s">
        <v>140</v>
      </c>
      <c r="B81" s="220" t="s">
        <v>146</v>
      </c>
      <c r="C81" s="401" t="s">
        <v>144</v>
      </c>
      <c r="D81" s="359" t="s">
        <v>138</v>
      </c>
      <c r="E81" s="220" t="s">
        <v>136</v>
      </c>
      <c r="F81" s="360" t="s">
        <v>131</v>
      </c>
      <c r="G81" s="224" t="s">
        <v>128</v>
      </c>
      <c r="H81" s="406" t="s">
        <v>67</v>
      </c>
      <c r="I81" s="358" t="s">
        <v>120</v>
      </c>
      <c r="J81" s="408" t="s">
        <v>120</v>
      </c>
      <c r="K81" s="229" t="s">
        <v>68</v>
      </c>
      <c r="L81" s="409">
        <v>0.25</v>
      </c>
      <c r="M81" s="428">
        <v>1</v>
      </c>
      <c r="N81" s="229" t="s">
        <v>70</v>
      </c>
      <c r="O81" s="553">
        <f>Tabla1[[#This Row],[Avance Acumulado númerico o Porcentaje de la Actividad]]/Tabla1[[#This Row],[Meta 2020
(Actividad ó Meta anual)]]</f>
        <v>0.15</v>
      </c>
      <c r="P81" s="394">
        <v>0.8</v>
      </c>
      <c r="Q81" s="229" t="s">
        <v>402</v>
      </c>
      <c r="R81" s="232"/>
      <c r="S81" s="233" t="s">
        <v>158</v>
      </c>
      <c r="T81" s="474" t="s">
        <v>147</v>
      </c>
      <c r="U81" s="579">
        <f>AB81</f>
        <v>0.15</v>
      </c>
      <c r="V81" s="605"/>
      <c r="W81" s="515"/>
      <c r="X81" s="495" t="s">
        <v>629</v>
      </c>
      <c r="Y81" s="538">
        <v>9.0899999999999995E-2</v>
      </c>
      <c r="Z81" s="624" t="s">
        <v>630</v>
      </c>
      <c r="AA81" s="571" t="s">
        <v>673</v>
      </c>
      <c r="AB81" s="573">
        <v>0.15</v>
      </c>
      <c r="AC81" s="576" t="s">
        <v>674</v>
      </c>
    </row>
    <row r="82" spans="1:29" ht="105" x14ac:dyDescent="0.2">
      <c r="A82" s="309" t="s">
        <v>140</v>
      </c>
      <c r="B82" s="121" t="s">
        <v>146</v>
      </c>
      <c r="C82" s="337" t="s">
        <v>143</v>
      </c>
      <c r="D82" s="310" t="s">
        <v>138</v>
      </c>
      <c r="E82" s="121" t="s">
        <v>136</v>
      </c>
      <c r="F82" s="311" t="s">
        <v>131</v>
      </c>
      <c r="G82" s="125" t="s">
        <v>128</v>
      </c>
      <c r="H82" s="336" t="s">
        <v>67</v>
      </c>
      <c r="I82" s="347" t="s">
        <v>74</v>
      </c>
      <c r="J82" s="338" t="s">
        <v>191</v>
      </c>
      <c r="K82" s="127" t="s">
        <v>71</v>
      </c>
      <c r="L82" s="217">
        <v>0.02</v>
      </c>
      <c r="M82" s="132">
        <v>1</v>
      </c>
      <c r="N82" s="133" t="s">
        <v>403</v>
      </c>
      <c r="O82" s="544">
        <f>Tabla1[[#This Row],[Avance Acumulado númerico o Porcentaje de la Actividad]]/Tabla1[[#This Row],[Meta 2020
(Actividad ó Meta anual)]]</f>
        <v>0</v>
      </c>
      <c r="P82" s="314">
        <v>0.05</v>
      </c>
      <c r="Q82" s="133" t="s">
        <v>405</v>
      </c>
      <c r="R82" s="136">
        <v>41058028</v>
      </c>
      <c r="S82" s="133" t="s">
        <v>152</v>
      </c>
      <c r="T82" s="485" t="s">
        <v>149</v>
      </c>
      <c r="U82" s="564">
        <f>Tabla1[[#This Row],[Avance Mes Enero]]+Tabla1[[#This Row],[Avance Mes Febrero]]</f>
        <v>0</v>
      </c>
      <c r="V82" s="611"/>
      <c r="W82" s="521"/>
      <c r="X82" s="495" t="s">
        <v>732</v>
      </c>
      <c r="Y82" s="498">
        <v>0</v>
      </c>
      <c r="Z82" s="41" t="s">
        <v>619</v>
      </c>
      <c r="AA82" s="571" t="s">
        <v>733</v>
      </c>
      <c r="AB82" s="572">
        <v>0</v>
      </c>
      <c r="AC82" s="572" t="s">
        <v>668</v>
      </c>
    </row>
    <row r="83" spans="1:29" ht="105" x14ac:dyDescent="0.2">
      <c r="A83" s="316" t="s">
        <v>140</v>
      </c>
      <c r="B83" s="27" t="s">
        <v>146</v>
      </c>
      <c r="C83" s="58" t="s">
        <v>143</v>
      </c>
      <c r="D83" s="49" t="s">
        <v>138</v>
      </c>
      <c r="E83" s="27" t="s">
        <v>136</v>
      </c>
      <c r="F83" s="38" t="s">
        <v>131</v>
      </c>
      <c r="G83" s="37" t="s">
        <v>128</v>
      </c>
      <c r="H83" s="14" t="s">
        <v>67</v>
      </c>
      <c r="I83" s="33" t="s">
        <v>74</v>
      </c>
      <c r="J83" s="2" t="s">
        <v>191</v>
      </c>
      <c r="K83" s="11" t="s">
        <v>71</v>
      </c>
      <c r="L83" s="70">
        <v>0.03</v>
      </c>
      <c r="M83" s="64">
        <v>1</v>
      </c>
      <c r="N83" s="8" t="s">
        <v>404</v>
      </c>
      <c r="O83" s="545">
        <f>Tabla1[[#This Row],[Avance Acumulado númerico o Porcentaje de la Actividad]]/Tabla1[[#This Row],[Meta 2020
(Actividad ó Meta anual)]]</f>
        <v>0</v>
      </c>
      <c r="P83" s="68">
        <v>0.15</v>
      </c>
      <c r="Q83" s="8" t="s">
        <v>406</v>
      </c>
      <c r="R83" s="46"/>
      <c r="S83" s="8" t="s">
        <v>149</v>
      </c>
      <c r="T83" s="487" t="s">
        <v>147</v>
      </c>
      <c r="U83" s="564">
        <f>Tabla1[[#This Row],[Avance Mes Enero]]+Tabla1[[#This Row],[Avance Mes Febrero]]</f>
        <v>0</v>
      </c>
      <c r="V83" s="598"/>
      <c r="W83" s="517"/>
      <c r="X83" s="500" t="s">
        <v>734</v>
      </c>
      <c r="Y83" s="498">
        <v>0</v>
      </c>
      <c r="Z83" s="41" t="s">
        <v>619</v>
      </c>
      <c r="AA83" s="571" t="s">
        <v>735</v>
      </c>
      <c r="AB83" s="572">
        <v>0</v>
      </c>
      <c r="AC83" s="572" t="s">
        <v>668</v>
      </c>
    </row>
    <row r="84" spans="1:29" ht="105" x14ac:dyDescent="0.2">
      <c r="A84" s="316" t="s">
        <v>140</v>
      </c>
      <c r="B84" s="27" t="s">
        <v>146</v>
      </c>
      <c r="C84" s="58" t="s">
        <v>143</v>
      </c>
      <c r="D84" s="49" t="s">
        <v>138</v>
      </c>
      <c r="E84" s="27" t="s">
        <v>136</v>
      </c>
      <c r="F84" s="38" t="s">
        <v>131</v>
      </c>
      <c r="G84" s="37" t="s">
        <v>128</v>
      </c>
      <c r="H84" s="14" t="s">
        <v>67</v>
      </c>
      <c r="I84" s="5" t="s">
        <v>192</v>
      </c>
      <c r="J84" s="5" t="s">
        <v>73</v>
      </c>
      <c r="K84" s="11" t="s">
        <v>71</v>
      </c>
      <c r="L84" s="70">
        <v>0.02</v>
      </c>
      <c r="M84" s="55">
        <v>1</v>
      </c>
      <c r="N84" s="8" t="s">
        <v>407</v>
      </c>
      <c r="O84" s="545">
        <f>Tabla1[[#This Row],[Avance Acumulado númerico o Porcentaje de la Actividad]]/Tabla1[[#This Row],[Meta 2020
(Actividad ó Meta anual)]]</f>
        <v>1</v>
      </c>
      <c r="P84" s="68">
        <v>0.05</v>
      </c>
      <c r="Q84" s="8" t="s">
        <v>419</v>
      </c>
      <c r="R84" s="8"/>
      <c r="S84" s="8" t="s">
        <v>11</v>
      </c>
      <c r="T84" s="487" t="s">
        <v>11</v>
      </c>
      <c r="U84" s="564">
        <f>Tabla1[[#This Row],[Avance Mes Enero]]+Tabla1[[#This Row],[Avance Mes Febrero]]</f>
        <v>1</v>
      </c>
      <c r="V84" s="598"/>
      <c r="W84" s="517"/>
      <c r="X84" s="496" t="s">
        <v>603</v>
      </c>
      <c r="Y84" s="498">
        <v>1</v>
      </c>
      <c r="Z84" s="41" t="s">
        <v>605</v>
      </c>
      <c r="AA84" s="571" t="s">
        <v>656</v>
      </c>
      <c r="AB84" s="570"/>
      <c r="AC84" s="570"/>
    </row>
    <row r="85" spans="1:29" ht="409.5" x14ac:dyDescent="0.2">
      <c r="A85" s="316" t="s">
        <v>140</v>
      </c>
      <c r="B85" s="27" t="s">
        <v>146</v>
      </c>
      <c r="C85" s="58" t="s">
        <v>143</v>
      </c>
      <c r="D85" s="49" t="s">
        <v>138</v>
      </c>
      <c r="E85" s="27" t="s">
        <v>136</v>
      </c>
      <c r="F85" s="38" t="s">
        <v>131</v>
      </c>
      <c r="G85" s="37" t="s">
        <v>128</v>
      </c>
      <c r="H85" s="14" t="s">
        <v>67</v>
      </c>
      <c r="I85" s="5" t="s">
        <v>192</v>
      </c>
      <c r="J85" s="5" t="s">
        <v>73</v>
      </c>
      <c r="K85" s="11" t="s">
        <v>71</v>
      </c>
      <c r="L85" s="70">
        <v>0.02</v>
      </c>
      <c r="M85" s="64">
        <v>1</v>
      </c>
      <c r="N85" s="8" t="s">
        <v>408</v>
      </c>
      <c r="O85" s="545">
        <f>Tabla1[[#This Row],[Avance Acumulado númerico o Porcentaje de la Actividad]]/Tabla1[[#This Row],[Meta 2020
(Actividad ó Meta anual)]]</f>
        <v>0.33</v>
      </c>
      <c r="P85" s="68">
        <v>0.15</v>
      </c>
      <c r="Q85" s="8" t="s">
        <v>409</v>
      </c>
      <c r="R85" s="8"/>
      <c r="S85" s="8" t="s">
        <v>55</v>
      </c>
      <c r="T85" s="487" t="s">
        <v>147</v>
      </c>
      <c r="U85" s="574">
        <f>AB85</f>
        <v>0.33</v>
      </c>
      <c r="V85" s="598"/>
      <c r="W85" s="517"/>
      <c r="X85" s="499" t="s">
        <v>604</v>
      </c>
      <c r="Y85" s="534">
        <v>0.24</v>
      </c>
      <c r="Z85" s="41" t="s">
        <v>606</v>
      </c>
      <c r="AA85" s="571"/>
      <c r="AB85" s="573">
        <v>0.33</v>
      </c>
      <c r="AC85" s="570"/>
    </row>
    <row r="86" spans="1:29" ht="118.5" customHeight="1" x14ac:dyDescent="0.2">
      <c r="A86" s="316" t="s">
        <v>140</v>
      </c>
      <c r="B86" s="27" t="s">
        <v>146</v>
      </c>
      <c r="C86" s="58" t="s">
        <v>143</v>
      </c>
      <c r="D86" s="49" t="s">
        <v>138</v>
      </c>
      <c r="E86" s="27" t="s">
        <v>136</v>
      </c>
      <c r="F86" s="38" t="s">
        <v>131</v>
      </c>
      <c r="G86" s="37" t="s">
        <v>128</v>
      </c>
      <c r="H86" s="14" t="s">
        <v>67</v>
      </c>
      <c r="I86" s="5" t="s">
        <v>520</v>
      </c>
      <c r="J86" s="5" t="s">
        <v>76</v>
      </c>
      <c r="K86" s="11" t="s">
        <v>71</v>
      </c>
      <c r="L86" s="70">
        <v>0.01</v>
      </c>
      <c r="M86" s="55">
        <v>12</v>
      </c>
      <c r="N86" s="8" t="s">
        <v>75</v>
      </c>
      <c r="O86" s="545">
        <f>Tabla1[[#This Row],[Avance Acumulado númerico o Porcentaje de la Actividad]]/Tabla1[[#This Row],[Meta 2020
(Actividad ó Meta anual)]]</f>
        <v>0.16666666666666666</v>
      </c>
      <c r="P86" s="68">
        <v>0.02</v>
      </c>
      <c r="Q86" s="8" t="s">
        <v>420</v>
      </c>
      <c r="R86" s="8"/>
      <c r="S86" s="8" t="s">
        <v>158</v>
      </c>
      <c r="T86" s="487" t="s">
        <v>147</v>
      </c>
      <c r="U86" s="564">
        <f>Tabla1[[#This Row],[Avance Mes Enero]]+Tabla1[[#This Row],[Avance Mes Febrero]]</f>
        <v>2</v>
      </c>
      <c r="V86" s="598"/>
      <c r="W86" s="517"/>
      <c r="X86" s="496" t="s">
        <v>643</v>
      </c>
      <c r="Y86" s="498">
        <v>2</v>
      </c>
      <c r="Z86" s="41" t="s">
        <v>644</v>
      </c>
      <c r="AA86" s="571"/>
      <c r="AB86" s="570"/>
      <c r="AC86" s="570"/>
    </row>
    <row r="87" spans="1:29" ht="105" x14ac:dyDescent="0.2">
      <c r="A87" s="316" t="s">
        <v>140</v>
      </c>
      <c r="B87" s="27" t="s">
        <v>146</v>
      </c>
      <c r="C87" s="58" t="s">
        <v>143</v>
      </c>
      <c r="D87" s="49" t="s">
        <v>138</v>
      </c>
      <c r="E87" s="27" t="s">
        <v>136</v>
      </c>
      <c r="F87" s="38" t="s">
        <v>131</v>
      </c>
      <c r="G87" s="37" t="s">
        <v>128</v>
      </c>
      <c r="H87" s="14" t="s">
        <v>67</v>
      </c>
      <c r="I87" s="5" t="s">
        <v>521</v>
      </c>
      <c r="J87" s="5" t="s">
        <v>190</v>
      </c>
      <c r="K87" s="11" t="s">
        <v>71</v>
      </c>
      <c r="L87" s="70">
        <v>0.01</v>
      </c>
      <c r="M87" s="55">
        <v>11</v>
      </c>
      <c r="N87" s="8" t="s">
        <v>505</v>
      </c>
      <c r="O87" s="545">
        <f>Tabla1[[#This Row],[Avance Acumulado númerico o Porcentaje de la Actividad]]/Tabla1[[#This Row],[Meta 2020
(Actividad ó Meta anual)]]</f>
        <v>0</v>
      </c>
      <c r="P87" s="68">
        <v>0.08</v>
      </c>
      <c r="Q87" s="8" t="s">
        <v>506</v>
      </c>
      <c r="R87" s="8"/>
      <c r="S87" s="8" t="s">
        <v>55</v>
      </c>
      <c r="T87" s="487" t="s">
        <v>147</v>
      </c>
      <c r="U87" s="564">
        <f>Tabla1[[#This Row],[Avance Mes Enero]]+Tabla1[[#This Row],[Avance Mes Febrero]]</f>
        <v>0</v>
      </c>
      <c r="V87" s="598"/>
      <c r="W87" s="517"/>
      <c r="X87" s="625" t="s">
        <v>738</v>
      </c>
      <c r="Y87" s="498">
        <v>0</v>
      </c>
      <c r="Z87" s="41" t="s">
        <v>619</v>
      </c>
      <c r="AA87" s="619" t="s">
        <v>757</v>
      </c>
      <c r="AB87" s="572">
        <v>1</v>
      </c>
      <c r="AC87" s="619" t="s">
        <v>736</v>
      </c>
    </row>
    <row r="88" spans="1:29" ht="105" x14ac:dyDescent="0.2">
      <c r="A88" s="316" t="s">
        <v>140</v>
      </c>
      <c r="B88" s="27" t="s">
        <v>146</v>
      </c>
      <c r="C88" s="58" t="s">
        <v>143</v>
      </c>
      <c r="D88" s="49" t="s">
        <v>138</v>
      </c>
      <c r="E88" s="27" t="s">
        <v>136</v>
      </c>
      <c r="F88" s="38" t="s">
        <v>131</v>
      </c>
      <c r="G88" s="37" t="s">
        <v>128</v>
      </c>
      <c r="H88" s="14" t="s">
        <v>67</v>
      </c>
      <c r="I88" s="5" t="s">
        <v>74</v>
      </c>
      <c r="J88" s="5" t="s">
        <v>196</v>
      </c>
      <c r="K88" s="11" t="s">
        <v>71</v>
      </c>
      <c r="L88" s="70">
        <v>0.01</v>
      </c>
      <c r="M88" s="55">
        <v>4</v>
      </c>
      <c r="N88" s="8" t="s">
        <v>411</v>
      </c>
      <c r="O88" s="545">
        <f>Tabla1[[#This Row],[Avance Acumulado númerico o Porcentaje de la Actividad]]/Tabla1[[#This Row],[Meta 2020
(Actividad ó Meta anual)]]</f>
        <v>0</v>
      </c>
      <c r="P88" s="68">
        <v>0.1</v>
      </c>
      <c r="Q88" s="8" t="s">
        <v>416</v>
      </c>
      <c r="R88" s="8"/>
      <c r="S88" s="8" t="s">
        <v>158</v>
      </c>
      <c r="T88" s="487" t="s">
        <v>147</v>
      </c>
      <c r="U88" s="564">
        <f>Tabla1[[#This Row],[Avance Mes Enero]]+Tabla1[[#This Row],[Avance Mes Febrero]]</f>
        <v>0</v>
      </c>
      <c r="V88" s="495" t="s">
        <v>737</v>
      </c>
      <c r="W88" s="517">
        <v>0</v>
      </c>
      <c r="X88" s="537" t="s">
        <v>737</v>
      </c>
      <c r="Y88" s="498">
        <v>0</v>
      </c>
      <c r="Z88" s="41" t="s">
        <v>619</v>
      </c>
      <c r="AA88" s="500" t="s">
        <v>737</v>
      </c>
      <c r="AB88" s="572">
        <v>0</v>
      </c>
      <c r="AC88" s="572" t="s">
        <v>668</v>
      </c>
    </row>
    <row r="89" spans="1:29" ht="105" x14ac:dyDescent="0.2">
      <c r="A89" s="316" t="s">
        <v>140</v>
      </c>
      <c r="B89" s="27" t="s">
        <v>146</v>
      </c>
      <c r="C89" s="58" t="s">
        <v>143</v>
      </c>
      <c r="D89" s="49" t="s">
        <v>138</v>
      </c>
      <c r="E89" s="27" t="s">
        <v>136</v>
      </c>
      <c r="F89" s="38" t="s">
        <v>131</v>
      </c>
      <c r="G89" s="37" t="s">
        <v>128</v>
      </c>
      <c r="H89" s="14" t="s">
        <v>67</v>
      </c>
      <c r="I89" s="5" t="s">
        <v>520</v>
      </c>
      <c r="J89" s="5" t="s">
        <v>76</v>
      </c>
      <c r="K89" s="11" t="s">
        <v>71</v>
      </c>
      <c r="L89" s="70">
        <v>0.01</v>
      </c>
      <c r="M89" s="55">
        <v>1</v>
      </c>
      <c r="N89" s="8" t="s">
        <v>508</v>
      </c>
      <c r="O89" s="545">
        <f>Tabla1[[#This Row],[Avance Acumulado númerico o Porcentaje de la Actividad]]/Tabla1[[#This Row],[Meta 2020
(Actividad ó Meta anual)]]</f>
        <v>0</v>
      </c>
      <c r="P89" s="68">
        <v>0.02</v>
      </c>
      <c r="Q89" s="80" t="s">
        <v>511</v>
      </c>
      <c r="R89" s="8"/>
      <c r="S89" s="8" t="s">
        <v>158</v>
      </c>
      <c r="T89" s="487" t="s">
        <v>72</v>
      </c>
      <c r="U89" s="564">
        <f>Tabla1[[#This Row],[Avance Mes Enero]]+Tabla1[[#This Row],[Avance Mes Febrero]]</f>
        <v>0</v>
      </c>
      <c r="V89" s="598"/>
      <c r="W89" s="517"/>
      <c r="X89" s="496" t="s">
        <v>645</v>
      </c>
      <c r="Y89" s="498"/>
      <c r="Z89" s="41"/>
      <c r="AA89" s="571"/>
      <c r="AB89" s="570"/>
      <c r="AC89" s="570"/>
    </row>
    <row r="90" spans="1:29" ht="105" x14ac:dyDescent="0.2">
      <c r="A90" s="316" t="s">
        <v>140</v>
      </c>
      <c r="B90" s="27" t="s">
        <v>146</v>
      </c>
      <c r="C90" s="58" t="s">
        <v>143</v>
      </c>
      <c r="D90" s="49" t="s">
        <v>138</v>
      </c>
      <c r="E90" s="27" t="s">
        <v>136</v>
      </c>
      <c r="F90" s="38" t="s">
        <v>131</v>
      </c>
      <c r="G90" s="37" t="s">
        <v>128</v>
      </c>
      <c r="H90" s="14" t="s">
        <v>67</v>
      </c>
      <c r="I90" s="5" t="s">
        <v>520</v>
      </c>
      <c r="J90" s="5" t="s">
        <v>76</v>
      </c>
      <c r="K90" s="11" t="s">
        <v>71</v>
      </c>
      <c r="L90" s="70">
        <v>0.01</v>
      </c>
      <c r="M90" s="51">
        <v>1</v>
      </c>
      <c r="N90" s="8" t="s">
        <v>509</v>
      </c>
      <c r="O90" s="545">
        <f>Tabla1[[#This Row],[Avance Acumulado númerico o Porcentaje de la Actividad]]/Tabla1[[#This Row],[Meta 2020
(Actividad ó Meta anual)]]</f>
        <v>0</v>
      </c>
      <c r="P90" s="68">
        <v>0.02</v>
      </c>
      <c r="Q90" s="80" t="s">
        <v>510</v>
      </c>
      <c r="R90" s="8"/>
      <c r="S90" s="8" t="s">
        <v>72</v>
      </c>
      <c r="T90" s="487" t="s">
        <v>147</v>
      </c>
      <c r="U90" s="564">
        <f>Tabla1[[#This Row],[Avance Mes Enero]]+Tabla1[[#This Row],[Avance Mes Febrero]]</f>
        <v>0</v>
      </c>
      <c r="V90" s="598"/>
      <c r="W90" s="517"/>
      <c r="X90" s="495" t="s">
        <v>646</v>
      </c>
      <c r="Y90" s="498"/>
      <c r="Z90" s="41"/>
      <c r="AA90" s="571"/>
      <c r="AB90" s="570"/>
      <c r="AC90" s="570"/>
    </row>
    <row r="91" spans="1:29" ht="135.75" customHeight="1" x14ac:dyDescent="0.2">
      <c r="A91" s="316" t="s">
        <v>140</v>
      </c>
      <c r="B91" s="27" t="s">
        <v>146</v>
      </c>
      <c r="C91" s="58" t="s">
        <v>143</v>
      </c>
      <c r="D91" s="49" t="s">
        <v>138</v>
      </c>
      <c r="E91" s="27" t="s">
        <v>136</v>
      </c>
      <c r="F91" s="38" t="s">
        <v>131</v>
      </c>
      <c r="G91" s="37" t="s">
        <v>128</v>
      </c>
      <c r="H91" s="14" t="s">
        <v>67</v>
      </c>
      <c r="I91" s="5" t="s">
        <v>520</v>
      </c>
      <c r="J91" s="5" t="s">
        <v>76</v>
      </c>
      <c r="K91" s="11" t="s">
        <v>71</v>
      </c>
      <c r="L91" s="70">
        <v>0.01</v>
      </c>
      <c r="M91" s="55">
        <v>4</v>
      </c>
      <c r="N91" s="8" t="s">
        <v>518</v>
      </c>
      <c r="O91" s="545">
        <f>Tabla1[[#This Row],[Avance Acumulado númerico o Porcentaje de la Actividad]]/Tabla1[[#This Row],[Meta 2020
(Actividad ó Meta anual)]]</f>
        <v>0</v>
      </c>
      <c r="P91" s="68">
        <v>0.02</v>
      </c>
      <c r="Q91" s="8" t="s">
        <v>512</v>
      </c>
      <c r="R91" s="8"/>
      <c r="S91" s="8" t="s">
        <v>72</v>
      </c>
      <c r="T91" s="487" t="s">
        <v>147</v>
      </c>
      <c r="U91" s="564">
        <f>Tabla1[[#This Row],[Avance Mes Enero]]+Tabla1[[#This Row],[Avance Mes Febrero]]</f>
        <v>0</v>
      </c>
      <c r="V91" s="598"/>
      <c r="W91" s="517"/>
      <c r="X91" s="495" t="s">
        <v>646</v>
      </c>
      <c r="Y91" s="498"/>
      <c r="Z91" s="41"/>
      <c r="AA91" s="571"/>
      <c r="AB91" s="570"/>
      <c r="AC91" s="570"/>
    </row>
    <row r="92" spans="1:29" ht="135.75" customHeight="1" x14ac:dyDescent="0.2">
      <c r="A92" s="316" t="s">
        <v>140</v>
      </c>
      <c r="B92" s="27" t="s">
        <v>146</v>
      </c>
      <c r="C92" s="58" t="s">
        <v>143</v>
      </c>
      <c r="D92" s="49" t="s">
        <v>138</v>
      </c>
      <c r="E92" s="27" t="s">
        <v>136</v>
      </c>
      <c r="F92" s="38" t="s">
        <v>131</v>
      </c>
      <c r="G92" s="37" t="s">
        <v>128</v>
      </c>
      <c r="H92" s="14" t="s">
        <v>67</v>
      </c>
      <c r="I92" s="5" t="s">
        <v>522</v>
      </c>
      <c r="J92" s="5" t="s">
        <v>76</v>
      </c>
      <c r="K92" s="11" t="s">
        <v>71</v>
      </c>
      <c r="L92" s="70">
        <v>0.01</v>
      </c>
      <c r="M92" s="55">
        <v>2</v>
      </c>
      <c r="N92" s="8" t="s">
        <v>516</v>
      </c>
      <c r="O92" s="545">
        <f>Tabla1[[#This Row],[Avance Acumulado númerico o Porcentaje de la Actividad]]/Tabla1[[#This Row],[Meta 2020
(Actividad ó Meta anual)]]</f>
        <v>0</v>
      </c>
      <c r="P92" s="68">
        <v>0.02</v>
      </c>
      <c r="Q92" s="8" t="s">
        <v>515</v>
      </c>
      <c r="R92" s="8"/>
      <c r="S92" s="8" t="s">
        <v>72</v>
      </c>
      <c r="T92" s="487" t="s">
        <v>147</v>
      </c>
      <c r="U92" s="564">
        <f>Tabla1[[#This Row],[Avance Mes Enero]]+Tabla1[[#This Row],[Avance Mes Febrero]]</f>
        <v>0</v>
      </c>
      <c r="V92" s="598"/>
      <c r="W92" s="517"/>
      <c r="X92" s="496" t="s">
        <v>646</v>
      </c>
      <c r="Y92" s="498"/>
      <c r="Z92" s="41"/>
      <c r="AA92" s="571"/>
      <c r="AB92" s="570"/>
      <c r="AC92" s="570"/>
    </row>
    <row r="93" spans="1:29" ht="105" x14ac:dyDescent="0.2">
      <c r="A93" s="316" t="s">
        <v>140</v>
      </c>
      <c r="B93" s="27" t="s">
        <v>146</v>
      </c>
      <c r="C93" s="58" t="s">
        <v>143</v>
      </c>
      <c r="D93" s="49" t="s">
        <v>138</v>
      </c>
      <c r="E93" s="27" t="s">
        <v>136</v>
      </c>
      <c r="F93" s="38" t="s">
        <v>131</v>
      </c>
      <c r="G93" s="37" t="s">
        <v>128</v>
      </c>
      <c r="H93" s="14" t="s">
        <v>67</v>
      </c>
      <c r="I93" s="5" t="s">
        <v>520</v>
      </c>
      <c r="J93" s="5" t="s">
        <v>76</v>
      </c>
      <c r="K93" s="11" t="s">
        <v>71</v>
      </c>
      <c r="L93" s="70">
        <v>0.01</v>
      </c>
      <c r="M93" s="55">
        <v>4</v>
      </c>
      <c r="N93" s="8" t="s">
        <v>513</v>
      </c>
      <c r="O93" s="545">
        <f>Tabla1[[#This Row],[Avance Acumulado númerico o Porcentaje de la Actividad]]/Tabla1[[#This Row],[Meta 2020
(Actividad ó Meta anual)]]</f>
        <v>0</v>
      </c>
      <c r="P93" s="68">
        <v>0.02</v>
      </c>
      <c r="Q93" s="8" t="s">
        <v>514</v>
      </c>
      <c r="R93" s="8"/>
      <c r="S93" s="8" t="s">
        <v>72</v>
      </c>
      <c r="T93" s="487" t="s">
        <v>78</v>
      </c>
      <c r="U93" s="564">
        <f>Tabla1[[#This Row],[Avance Mes Enero]]+Tabla1[[#This Row],[Avance Mes Febrero]]</f>
        <v>0</v>
      </c>
      <c r="V93" s="598"/>
      <c r="W93" s="517"/>
      <c r="X93" s="496" t="s">
        <v>646</v>
      </c>
      <c r="Y93" s="498"/>
      <c r="Z93" s="41"/>
      <c r="AA93" s="571"/>
      <c r="AB93" s="570"/>
      <c r="AC93" s="570"/>
    </row>
    <row r="94" spans="1:29" ht="105" x14ac:dyDescent="0.2">
      <c r="A94" s="316" t="s">
        <v>140</v>
      </c>
      <c r="B94" s="27" t="s">
        <v>146</v>
      </c>
      <c r="C94" s="58" t="s">
        <v>143</v>
      </c>
      <c r="D94" s="49" t="s">
        <v>138</v>
      </c>
      <c r="E94" s="27" t="s">
        <v>136</v>
      </c>
      <c r="F94" s="38" t="s">
        <v>131</v>
      </c>
      <c r="G94" s="37" t="s">
        <v>128</v>
      </c>
      <c r="H94" s="14" t="s">
        <v>67</v>
      </c>
      <c r="I94" s="5" t="s">
        <v>197</v>
      </c>
      <c r="J94" s="5" t="s">
        <v>197</v>
      </c>
      <c r="K94" s="11" t="s">
        <v>71</v>
      </c>
      <c r="L94" s="70">
        <v>0.01</v>
      </c>
      <c r="M94" s="55">
        <v>1</v>
      </c>
      <c r="N94" s="8" t="s">
        <v>198</v>
      </c>
      <c r="O94" s="545">
        <f>Tabla1[[#This Row],[Avance Acumulado númerico o Porcentaje de la Actividad]]/Tabla1[[#This Row],[Meta 2020
(Actividad ó Meta anual)]]</f>
        <v>0</v>
      </c>
      <c r="P94" s="68">
        <v>0.05</v>
      </c>
      <c r="Q94" s="8" t="s">
        <v>424</v>
      </c>
      <c r="R94" s="8"/>
      <c r="S94" s="8" t="s">
        <v>159</v>
      </c>
      <c r="T94" s="487" t="s">
        <v>149</v>
      </c>
      <c r="U94" s="564">
        <f>Tabla1[[#This Row],[Avance Mes Enero]]+Tabla1[[#This Row],[Avance Mes Febrero]]</f>
        <v>0</v>
      </c>
      <c r="V94" s="598"/>
      <c r="W94" s="517"/>
      <c r="X94" s="493"/>
      <c r="Y94" s="498"/>
      <c r="Z94" s="41"/>
      <c r="AA94" s="571" t="s">
        <v>657</v>
      </c>
      <c r="AB94" s="572">
        <v>0</v>
      </c>
      <c r="AC94" s="570"/>
    </row>
    <row r="95" spans="1:29" ht="105" x14ac:dyDescent="0.2">
      <c r="A95" s="316" t="s">
        <v>140</v>
      </c>
      <c r="B95" s="27" t="s">
        <v>146</v>
      </c>
      <c r="C95" s="58" t="s">
        <v>143</v>
      </c>
      <c r="D95" s="49" t="s">
        <v>138</v>
      </c>
      <c r="E95" s="27" t="s">
        <v>136</v>
      </c>
      <c r="F95" s="38" t="s">
        <v>131</v>
      </c>
      <c r="G95" s="37" t="s">
        <v>128</v>
      </c>
      <c r="H95" s="14" t="s">
        <v>67</v>
      </c>
      <c r="I95" s="27" t="s">
        <v>74</v>
      </c>
      <c r="J95" s="27" t="s">
        <v>74</v>
      </c>
      <c r="K95" s="11" t="s">
        <v>71</v>
      </c>
      <c r="L95" s="70">
        <v>0.02</v>
      </c>
      <c r="M95" s="55">
        <v>1</v>
      </c>
      <c r="N95" s="8" t="s">
        <v>417</v>
      </c>
      <c r="O95" s="545">
        <f>Tabla1[[#This Row],[Avance Acumulado númerico o Porcentaje de la Actividad]]/Tabla1[[#This Row],[Meta 2020
(Actividad ó Meta anual)]]</f>
        <v>1</v>
      </c>
      <c r="P95" s="68">
        <v>0.05</v>
      </c>
      <c r="Q95" s="8" t="s">
        <v>413</v>
      </c>
      <c r="R95" s="8"/>
      <c r="S95" s="8" t="s">
        <v>189</v>
      </c>
      <c r="T95" s="487" t="s">
        <v>55</v>
      </c>
      <c r="U95" s="564">
        <f>Tabla1[[#This Row],[Avance Mes Enero]]+Tabla1[[#This Row],[Avance Mes Febrero]]</f>
        <v>1</v>
      </c>
      <c r="V95" s="598"/>
      <c r="W95" s="517"/>
      <c r="X95" s="495" t="s">
        <v>739</v>
      </c>
      <c r="Y95" s="498">
        <v>1</v>
      </c>
      <c r="Z95" s="597" t="s">
        <v>610</v>
      </c>
      <c r="AA95" s="571" t="s">
        <v>740</v>
      </c>
      <c r="AB95" s="572">
        <v>0</v>
      </c>
      <c r="AC95" s="572" t="s">
        <v>668</v>
      </c>
    </row>
    <row r="96" spans="1:29" ht="105" x14ac:dyDescent="0.2">
      <c r="A96" s="316" t="s">
        <v>140</v>
      </c>
      <c r="B96" s="27" t="s">
        <v>146</v>
      </c>
      <c r="C96" s="58" t="s">
        <v>143</v>
      </c>
      <c r="D96" s="49" t="s">
        <v>138</v>
      </c>
      <c r="E96" s="27" t="s">
        <v>136</v>
      </c>
      <c r="F96" s="38" t="s">
        <v>131</v>
      </c>
      <c r="G96" s="37" t="s">
        <v>128</v>
      </c>
      <c r="H96" s="14" t="s">
        <v>67</v>
      </c>
      <c r="I96" s="27" t="s">
        <v>74</v>
      </c>
      <c r="J96" s="27" t="s">
        <v>74</v>
      </c>
      <c r="K96" s="11" t="s">
        <v>71</v>
      </c>
      <c r="L96" s="70">
        <v>0.03</v>
      </c>
      <c r="M96" s="55">
        <v>4</v>
      </c>
      <c r="N96" s="8" t="s">
        <v>418</v>
      </c>
      <c r="O96" s="545">
        <f>Tabla1[[#This Row],[Avance Acumulado númerico o Porcentaje de la Actividad]]/Tabla1[[#This Row],[Meta 2020
(Actividad ó Meta anual)]]</f>
        <v>0</v>
      </c>
      <c r="P96" s="68">
        <v>0.1</v>
      </c>
      <c r="Q96" s="8" t="s">
        <v>445</v>
      </c>
      <c r="R96" s="8"/>
      <c r="S96" s="8" t="s">
        <v>158</v>
      </c>
      <c r="T96" s="487" t="s">
        <v>147</v>
      </c>
      <c r="U96" s="564">
        <f>Tabla1[[#This Row],[Avance Mes Enero]]+Tabla1[[#This Row],[Avance Mes Febrero]]</f>
        <v>0</v>
      </c>
      <c r="V96" s="598" t="s">
        <v>741</v>
      </c>
      <c r="W96" s="517">
        <v>0</v>
      </c>
      <c r="X96" s="598" t="s">
        <v>741</v>
      </c>
      <c r="Y96" s="498">
        <v>0</v>
      </c>
      <c r="Z96" s="41" t="s">
        <v>619</v>
      </c>
      <c r="AA96" s="598" t="s">
        <v>741</v>
      </c>
      <c r="AB96" s="572">
        <v>0</v>
      </c>
      <c r="AC96" s="572" t="s">
        <v>668</v>
      </c>
    </row>
    <row r="97" spans="1:29" ht="105.75" thickBot="1" x14ac:dyDescent="0.25">
      <c r="A97" s="317" t="s">
        <v>140</v>
      </c>
      <c r="B97" s="144" t="s">
        <v>146</v>
      </c>
      <c r="C97" s="340" t="s">
        <v>143</v>
      </c>
      <c r="D97" s="318" t="s">
        <v>138</v>
      </c>
      <c r="E97" s="144" t="s">
        <v>136</v>
      </c>
      <c r="F97" s="319" t="s">
        <v>131</v>
      </c>
      <c r="G97" s="148" t="s">
        <v>128</v>
      </c>
      <c r="H97" s="339" t="s">
        <v>67</v>
      </c>
      <c r="I97" s="144" t="s">
        <v>74</v>
      </c>
      <c r="J97" s="144" t="s">
        <v>229</v>
      </c>
      <c r="K97" s="150" t="s">
        <v>71</v>
      </c>
      <c r="L97" s="197">
        <v>0.03</v>
      </c>
      <c r="M97" s="157">
        <v>1</v>
      </c>
      <c r="N97" s="156" t="s">
        <v>494</v>
      </c>
      <c r="O97" s="562">
        <f>Tabla1[[#This Row],[Avance Acumulado númerico o Porcentaje de la Actividad]]/Tabla1[[#This Row],[Meta 2020
(Actividad ó Meta anual)]]</f>
        <v>0</v>
      </c>
      <c r="P97" s="329">
        <v>0.1</v>
      </c>
      <c r="Q97" s="156" t="s">
        <v>412</v>
      </c>
      <c r="R97" s="156"/>
      <c r="S97" s="156" t="s">
        <v>149</v>
      </c>
      <c r="T97" s="490" t="s">
        <v>78</v>
      </c>
      <c r="U97" s="564">
        <f>Tabla1[[#This Row],[Avance Mes Enero]]+Tabla1[[#This Row],[Avance Mes Febrero]]</f>
        <v>0</v>
      </c>
      <c r="V97" s="614"/>
      <c r="W97" s="55"/>
      <c r="X97" s="530" t="s">
        <v>742</v>
      </c>
      <c r="Y97" s="498">
        <v>0</v>
      </c>
      <c r="Z97" s="41" t="s">
        <v>619</v>
      </c>
      <c r="AA97" s="571" t="s">
        <v>743</v>
      </c>
      <c r="AB97" s="572">
        <v>0</v>
      </c>
      <c r="AC97" s="572" t="s">
        <v>668</v>
      </c>
    </row>
    <row r="98" spans="1:29" ht="105" x14ac:dyDescent="0.2">
      <c r="A98" s="389" t="s">
        <v>140</v>
      </c>
      <c r="B98" s="108" t="s">
        <v>146</v>
      </c>
      <c r="C98" s="286" t="s">
        <v>143</v>
      </c>
      <c r="D98" s="287" t="s">
        <v>138</v>
      </c>
      <c r="E98" s="108" t="s">
        <v>136</v>
      </c>
      <c r="F98" s="288" t="s">
        <v>131</v>
      </c>
      <c r="G98" s="342" t="s">
        <v>129</v>
      </c>
      <c r="H98" s="343" t="s">
        <v>79</v>
      </c>
      <c r="I98" s="344" t="s">
        <v>121</v>
      </c>
      <c r="J98" s="345" t="s">
        <v>121</v>
      </c>
      <c r="K98" s="290" t="s">
        <v>80</v>
      </c>
      <c r="L98" s="335">
        <v>0.04</v>
      </c>
      <c r="M98" s="346">
        <v>1</v>
      </c>
      <c r="N98" s="173" t="s">
        <v>81</v>
      </c>
      <c r="O98" s="544">
        <f>Tabla1[[#This Row],[Avance Acumulado númerico o Porcentaje de la Actividad]]/Tabla1[[#This Row],[Meta 2020
(Actividad ó Meta anual)]]</f>
        <v>1</v>
      </c>
      <c r="P98" s="335">
        <v>0.04</v>
      </c>
      <c r="Q98" s="173" t="s">
        <v>425</v>
      </c>
      <c r="R98" s="253">
        <v>285549194</v>
      </c>
      <c r="S98" s="173" t="s">
        <v>11</v>
      </c>
      <c r="T98" s="488" t="s">
        <v>55</v>
      </c>
      <c r="U98" s="564">
        <f>Tabla1[[#This Row],[Avance Mes Enero]]+Tabla1[[#This Row],[Avance Mes Febrero]]</f>
        <v>1</v>
      </c>
      <c r="V98" s="610"/>
      <c r="W98" s="522"/>
      <c r="X98" s="496" t="s">
        <v>633</v>
      </c>
      <c r="Y98" s="533">
        <v>1</v>
      </c>
      <c r="Z98" s="540" t="s">
        <v>634</v>
      </c>
      <c r="AA98" s="571" t="s">
        <v>656</v>
      </c>
      <c r="AB98" s="570"/>
      <c r="AC98" s="570"/>
    </row>
    <row r="99" spans="1:29" ht="105" x14ac:dyDescent="0.2">
      <c r="A99" s="316" t="s">
        <v>140</v>
      </c>
      <c r="B99" s="27" t="s">
        <v>146</v>
      </c>
      <c r="C99" s="58" t="s">
        <v>143</v>
      </c>
      <c r="D99" s="49" t="s">
        <v>138</v>
      </c>
      <c r="E99" s="27" t="s">
        <v>136</v>
      </c>
      <c r="F99" s="38" t="s">
        <v>131</v>
      </c>
      <c r="G99" s="36" t="s">
        <v>129</v>
      </c>
      <c r="H99" s="15" t="s">
        <v>79</v>
      </c>
      <c r="I99" s="34" t="s">
        <v>121</v>
      </c>
      <c r="J99" s="57" t="s">
        <v>121</v>
      </c>
      <c r="K99" s="12" t="s">
        <v>80</v>
      </c>
      <c r="L99" s="68">
        <v>0.1</v>
      </c>
      <c r="M99" s="60">
        <v>1</v>
      </c>
      <c r="N99" s="41" t="s">
        <v>187</v>
      </c>
      <c r="O99" s="545">
        <f>Tabla1[[#This Row],[Avance Acumulado númerico o Porcentaje de la Actividad]]/Tabla1[[#This Row],[Meta 2020
(Actividad ó Meta anual)]]</f>
        <v>0.25</v>
      </c>
      <c r="P99" s="68">
        <v>0.1</v>
      </c>
      <c r="Q99" s="41" t="s">
        <v>426</v>
      </c>
      <c r="R99" s="41"/>
      <c r="S99" s="41" t="s">
        <v>55</v>
      </c>
      <c r="T99" s="489" t="s">
        <v>147</v>
      </c>
      <c r="U99" s="574">
        <f>Tabla1[[#This Row],[Avance Mes Enero]]+Tabla1[[#This Row],[Avance Mes Febrero]]+AB99</f>
        <v>0.25</v>
      </c>
      <c r="V99" s="612"/>
      <c r="W99" s="523"/>
      <c r="X99" s="493"/>
      <c r="Y99" s="498"/>
      <c r="Z99" s="41"/>
      <c r="AA99" s="571" t="s">
        <v>751</v>
      </c>
      <c r="AB99" s="573">
        <v>0.25</v>
      </c>
      <c r="AC99" s="581" t="s">
        <v>610</v>
      </c>
    </row>
    <row r="100" spans="1:29" ht="105" x14ac:dyDescent="0.2">
      <c r="A100" s="316" t="s">
        <v>140</v>
      </c>
      <c r="B100" s="27" t="s">
        <v>146</v>
      </c>
      <c r="C100" s="58" t="s">
        <v>143</v>
      </c>
      <c r="D100" s="49" t="s">
        <v>138</v>
      </c>
      <c r="E100" s="27" t="s">
        <v>136</v>
      </c>
      <c r="F100" s="38" t="s">
        <v>131</v>
      </c>
      <c r="G100" s="36" t="s">
        <v>129</v>
      </c>
      <c r="H100" s="15" t="s">
        <v>79</v>
      </c>
      <c r="I100" s="34" t="s">
        <v>121</v>
      </c>
      <c r="J100" s="57" t="s">
        <v>121</v>
      </c>
      <c r="K100" s="12" t="s">
        <v>80</v>
      </c>
      <c r="L100" s="68">
        <v>0.03</v>
      </c>
      <c r="M100" s="92">
        <v>1</v>
      </c>
      <c r="N100" s="41" t="s">
        <v>427</v>
      </c>
      <c r="O100" s="545">
        <f>Tabla1[[#This Row],[Avance Acumulado númerico o Porcentaje de la Actividad]]/Tabla1[[#This Row],[Meta 2020
(Actividad ó Meta anual)]]</f>
        <v>1</v>
      </c>
      <c r="P100" s="68">
        <v>0.03</v>
      </c>
      <c r="Q100" s="41" t="s">
        <v>437</v>
      </c>
      <c r="R100" s="41"/>
      <c r="S100" s="41" t="s">
        <v>11</v>
      </c>
      <c r="T100" s="489" t="s">
        <v>55</v>
      </c>
      <c r="U100" s="564">
        <f>Tabla1[[#This Row],[Avance Mes Enero]]+Tabla1[[#This Row],[Avance Mes Febrero]]</f>
        <v>1</v>
      </c>
      <c r="V100" s="612"/>
      <c r="W100" s="523"/>
      <c r="X100" s="541" t="s">
        <v>635</v>
      </c>
      <c r="Y100" s="498">
        <v>1</v>
      </c>
      <c r="Z100" s="540" t="s">
        <v>636</v>
      </c>
      <c r="AA100" s="571" t="s">
        <v>656</v>
      </c>
      <c r="AB100" s="570"/>
      <c r="AC100" s="570"/>
    </row>
    <row r="101" spans="1:29" ht="105" x14ac:dyDescent="0.2">
      <c r="A101" s="316" t="s">
        <v>140</v>
      </c>
      <c r="B101" s="27" t="s">
        <v>146</v>
      </c>
      <c r="C101" s="58" t="s">
        <v>143</v>
      </c>
      <c r="D101" s="49" t="s">
        <v>138</v>
      </c>
      <c r="E101" s="27" t="s">
        <v>136</v>
      </c>
      <c r="F101" s="38" t="s">
        <v>131</v>
      </c>
      <c r="G101" s="36" t="s">
        <v>129</v>
      </c>
      <c r="H101" s="15" t="s">
        <v>79</v>
      </c>
      <c r="I101" s="34" t="s">
        <v>121</v>
      </c>
      <c r="J101" s="57" t="s">
        <v>121</v>
      </c>
      <c r="K101" s="12" t="s">
        <v>80</v>
      </c>
      <c r="L101" s="68">
        <v>0.09</v>
      </c>
      <c r="M101" s="60">
        <v>1</v>
      </c>
      <c r="N101" s="41" t="s">
        <v>188</v>
      </c>
      <c r="O101" s="545">
        <f>Tabla1[[#This Row],[Avance Acumulado númerico o Porcentaje de la Actividad]]/Tabla1[[#This Row],[Meta 2020
(Actividad ó Meta anual)]]</f>
        <v>0.27</v>
      </c>
      <c r="P101" s="68">
        <v>0.09</v>
      </c>
      <c r="Q101" s="41" t="s">
        <v>429</v>
      </c>
      <c r="R101" s="41"/>
      <c r="S101" s="41" t="s">
        <v>55</v>
      </c>
      <c r="T101" s="489" t="s">
        <v>147</v>
      </c>
      <c r="U101" s="574">
        <f>Tabla1[[#This Row],[Avance Mes Enero]]+Tabla1[[#This Row],[Avance Mes Febrero]]+AB101</f>
        <v>0.27</v>
      </c>
      <c r="V101" s="612"/>
      <c r="W101" s="523"/>
      <c r="X101" s="493"/>
      <c r="Y101" s="498"/>
      <c r="Z101" s="41"/>
      <c r="AA101" s="571" t="s">
        <v>751</v>
      </c>
      <c r="AB101" s="573">
        <v>0.27</v>
      </c>
      <c r="AC101" s="581" t="s">
        <v>610</v>
      </c>
    </row>
    <row r="102" spans="1:29" ht="105" x14ac:dyDescent="0.2">
      <c r="A102" s="316" t="s">
        <v>140</v>
      </c>
      <c r="B102" s="27" t="s">
        <v>146</v>
      </c>
      <c r="C102" s="58" t="s">
        <v>143</v>
      </c>
      <c r="D102" s="49" t="s">
        <v>138</v>
      </c>
      <c r="E102" s="27" t="s">
        <v>136</v>
      </c>
      <c r="F102" s="38" t="s">
        <v>131</v>
      </c>
      <c r="G102" s="36" t="s">
        <v>129</v>
      </c>
      <c r="H102" s="15" t="s">
        <v>79</v>
      </c>
      <c r="I102" s="34" t="s">
        <v>121</v>
      </c>
      <c r="J102" s="57" t="s">
        <v>121</v>
      </c>
      <c r="K102" s="12" t="s">
        <v>80</v>
      </c>
      <c r="L102" s="68">
        <v>0.03</v>
      </c>
      <c r="M102" s="92">
        <v>1</v>
      </c>
      <c r="N102" s="41" t="s">
        <v>428</v>
      </c>
      <c r="O102" s="545">
        <f>Tabla1[[#This Row],[Avance Acumulado númerico o Porcentaje de la Actividad]]/Tabla1[[#This Row],[Meta 2020
(Actividad ó Meta anual)]]</f>
        <v>1</v>
      </c>
      <c r="P102" s="68">
        <v>0.03</v>
      </c>
      <c r="Q102" s="41" t="s">
        <v>438</v>
      </c>
      <c r="R102" s="41"/>
      <c r="S102" s="41" t="s">
        <v>11</v>
      </c>
      <c r="T102" s="489" t="s">
        <v>55</v>
      </c>
      <c r="U102" s="564">
        <f>Tabla1[[#This Row],[Avance Mes Enero]]+Tabla1[[#This Row],[Avance Mes Febrero]]</f>
        <v>1</v>
      </c>
      <c r="V102" s="612"/>
      <c r="W102" s="523"/>
      <c r="X102" s="541" t="s">
        <v>637</v>
      </c>
      <c r="Y102" s="498">
        <v>1</v>
      </c>
      <c r="Z102" s="540" t="s">
        <v>638</v>
      </c>
      <c r="AA102" s="571" t="s">
        <v>656</v>
      </c>
      <c r="AB102" s="570"/>
      <c r="AC102" s="570"/>
    </row>
    <row r="103" spans="1:29" ht="105" x14ac:dyDescent="0.2">
      <c r="A103" s="316" t="s">
        <v>140</v>
      </c>
      <c r="B103" s="27" t="s">
        <v>146</v>
      </c>
      <c r="C103" s="58" t="s">
        <v>143</v>
      </c>
      <c r="D103" s="49" t="s">
        <v>138</v>
      </c>
      <c r="E103" s="27" t="s">
        <v>136</v>
      </c>
      <c r="F103" s="38" t="s">
        <v>131</v>
      </c>
      <c r="G103" s="36" t="s">
        <v>129</v>
      </c>
      <c r="H103" s="15" t="s">
        <v>79</v>
      </c>
      <c r="I103" s="34" t="s">
        <v>121</v>
      </c>
      <c r="J103" s="57" t="s">
        <v>121</v>
      </c>
      <c r="K103" s="12" t="s">
        <v>80</v>
      </c>
      <c r="L103" s="68">
        <v>0.09</v>
      </c>
      <c r="M103" s="60">
        <v>1</v>
      </c>
      <c r="N103" s="41" t="s">
        <v>85</v>
      </c>
      <c r="O103" s="545">
        <f>Tabla1[[#This Row],[Avance Acumulado númerico o Porcentaje de la Actividad]]/Tabla1[[#This Row],[Meta 2020
(Actividad ó Meta anual)]]</f>
        <v>0.28000000000000003</v>
      </c>
      <c r="P103" s="68">
        <v>0.09</v>
      </c>
      <c r="Q103" s="41" t="s">
        <v>430</v>
      </c>
      <c r="R103" s="41"/>
      <c r="S103" s="41" t="s">
        <v>55</v>
      </c>
      <c r="T103" s="489" t="s">
        <v>55</v>
      </c>
      <c r="U103" s="574">
        <f>Tabla1[[#This Row],[Avance Mes Enero]]+Tabla1[[#This Row],[Avance Mes Febrero]]+AB103</f>
        <v>0.28000000000000003</v>
      </c>
      <c r="V103" s="612"/>
      <c r="W103" s="523"/>
      <c r="X103" s="493"/>
      <c r="Y103" s="498"/>
      <c r="Z103" s="41"/>
      <c r="AA103" s="571" t="s">
        <v>751</v>
      </c>
      <c r="AB103" s="573">
        <v>0.28000000000000003</v>
      </c>
      <c r="AC103" s="581" t="s">
        <v>610</v>
      </c>
    </row>
    <row r="104" spans="1:29" ht="105" x14ac:dyDescent="0.2">
      <c r="A104" s="316" t="s">
        <v>140</v>
      </c>
      <c r="B104" s="27" t="s">
        <v>146</v>
      </c>
      <c r="C104" s="58" t="s">
        <v>143</v>
      </c>
      <c r="D104" s="49" t="s">
        <v>138</v>
      </c>
      <c r="E104" s="27" t="s">
        <v>136</v>
      </c>
      <c r="F104" s="38" t="s">
        <v>131</v>
      </c>
      <c r="G104" s="36" t="s">
        <v>129</v>
      </c>
      <c r="H104" s="15" t="s">
        <v>79</v>
      </c>
      <c r="I104" s="34" t="s">
        <v>121</v>
      </c>
      <c r="J104" s="57" t="s">
        <v>121</v>
      </c>
      <c r="K104" s="12" t="s">
        <v>80</v>
      </c>
      <c r="L104" s="68">
        <v>0.03</v>
      </c>
      <c r="M104" s="92">
        <v>1</v>
      </c>
      <c r="N104" s="41" t="s">
        <v>439</v>
      </c>
      <c r="O104" s="545">
        <f>Tabla1[[#This Row],[Avance Acumulado númerico o Porcentaje de la Actividad]]/Tabla1[[#This Row],[Meta 2020
(Actividad ó Meta anual)]]</f>
        <v>1</v>
      </c>
      <c r="P104" s="68">
        <v>0.03</v>
      </c>
      <c r="Q104" s="41" t="s">
        <v>440</v>
      </c>
      <c r="R104" s="41"/>
      <c r="S104" s="41" t="s">
        <v>11</v>
      </c>
      <c r="T104" s="489" t="s">
        <v>55</v>
      </c>
      <c r="U104" s="564">
        <f>Tabla1[[#This Row],[Avance Mes Enero]]+Tabla1[[#This Row],[Avance Mes Febrero]]</f>
        <v>1</v>
      </c>
      <c r="V104" s="612"/>
      <c r="W104" s="523"/>
      <c r="X104" s="541" t="s">
        <v>639</v>
      </c>
      <c r="Y104" s="498">
        <v>1</v>
      </c>
      <c r="Z104" s="540" t="s">
        <v>640</v>
      </c>
      <c r="AA104" s="571" t="s">
        <v>656</v>
      </c>
      <c r="AB104" s="570"/>
      <c r="AC104" s="570"/>
    </row>
    <row r="105" spans="1:29" ht="105.75" thickBot="1" x14ac:dyDescent="0.25">
      <c r="A105" s="317" t="s">
        <v>140</v>
      </c>
      <c r="B105" s="144" t="s">
        <v>146</v>
      </c>
      <c r="C105" s="340" t="s">
        <v>143</v>
      </c>
      <c r="D105" s="318" t="s">
        <v>138</v>
      </c>
      <c r="E105" s="144" t="s">
        <v>136</v>
      </c>
      <c r="F105" s="319" t="s">
        <v>131</v>
      </c>
      <c r="G105" s="354" t="s">
        <v>129</v>
      </c>
      <c r="H105" s="320" t="s">
        <v>79</v>
      </c>
      <c r="I105" s="355" t="s">
        <v>121</v>
      </c>
      <c r="J105" s="356" t="s">
        <v>121</v>
      </c>
      <c r="K105" s="357" t="s">
        <v>80</v>
      </c>
      <c r="L105" s="329">
        <v>0.09</v>
      </c>
      <c r="M105" s="60">
        <v>1</v>
      </c>
      <c r="N105" s="194" t="s">
        <v>87</v>
      </c>
      <c r="O105" s="546">
        <f>Tabla1[[#This Row],[Avance Acumulado númerico o Porcentaje de la Actividad]]/Tabla1[[#This Row],[Meta 2020
(Actividad ó Meta anual)]]</f>
        <v>0</v>
      </c>
      <c r="P105" s="329">
        <v>0.09</v>
      </c>
      <c r="Q105" s="194" t="s">
        <v>431</v>
      </c>
      <c r="R105" s="194"/>
      <c r="S105" s="194" t="s">
        <v>55</v>
      </c>
      <c r="T105" s="491" t="s">
        <v>147</v>
      </c>
      <c r="U105" s="564">
        <f>Tabla1[[#This Row],[Avance Mes Enero]]+Tabla1[[#This Row],[Avance Mes Febrero]]</f>
        <v>0</v>
      </c>
      <c r="V105" s="613"/>
      <c r="W105" s="524"/>
      <c r="X105" s="493"/>
      <c r="Y105" s="498"/>
      <c r="Z105" s="41"/>
      <c r="AA105" s="571" t="s">
        <v>751</v>
      </c>
      <c r="AB105" s="573">
        <v>0.27</v>
      </c>
      <c r="AC105" s="581" t="s">
        <v>610</v>
      </c>
    </row>
    <row r="106" spans="1:29" ht="105" x14ac:dyDescent="0.2">
      <c r="A106" s="309" t="s">
        <v>140</v>
      </c>
      <c r="B106" s="121" t="s">
        <v>146</v>
      </c>
      <c r="C106" s="337" t="s">
        <v>143</v>
      </c>
      <c r="D106" s="310" t="s">
        <v>138</v>
      </c>
      <c r="E106" s="121" t="s">
        <v>136</v>
      </c>
      <c r="F106" s="311" t="s">
        <v>131</v>
      </c>
      <c r="G106" s="350" t="s">
        <v>129</v>
      </c>
      <c r="H106" s="312" t="s">
        <v>79</v>
      </c>
      <c r="I106" s="351" t="s">
        <v>121</v>
      </c>
      <c r="J106" s="352" t="s">
        <v>121</v>
      </c>
      <c r="K106" s="207" t="s">
        <v>88</v>
      </c>
      <c r="L106" s="314">
        <v>0.1</v>
      </c>
      <c r="M106" s="353">
        <v>1</v>
      </c>
      <c r="N106" s="189" t="s">
        <v>517</v>
      </c>
      <c r="O106" s="544">
        <f>Tabla1[[#This Row],[Avance Acumulado númerico o Porcentaje de la Actividad]]/Tabla1[[#This Row],[Meta 2020
(Actividad ó Meta anual)]]</f>
        <v>0</v>
      </c>
      <c r="P106" s="314">
        <v>0.1</v>
      </c>
      <c r="Q106" s="189" t="s">
        <v>444</v>
      </c>
      <c r="R106" s="468">
        <v>88332953</v>
      </c>
      <c r="S106" s="189" t="s">
        <v>55</v>
      </c>
      <c r="T106" s="492" t="s">
        <v>147</v>
      </c>
      <c r="U106" s="564">
        <f>Tabla1[[#This Row],[Avance Mes Enero]]+Tabla1[[#This Row],[Avance Mes Febrero]]</f>
        <v>0</v>
      </c>
      <c r="V106" s="501"/>
      <c r="W106" s="92"/>
      <c r="X106" s="493"/>
      <c r="Y106" s="498"/>
      <c r="Z106" s="41"/>
      <c r="AA106" s="571"/>
      <c r="AB106" s="570"/>
      <c r="AC106" s="570"/>
    </row>
    <row r="107" spans="1:29" ht="105" x14ac:dyDescent="0.2">
      <c r="A107" s="316" t="s">
        <v>140</v>
      </c>
      <c r="B107" s="27" t="s">
        <v>146</v>
      </c>
      <c r="C107" s="58" t="s">
        <v>143</v>
      </c>
      <c r="D107" s="49" t="s">
        <v>138</v>
      </c>
      <c r="E107" s="27" t="s">
        <v>136</v>
      </c>
      <c r="F107" s="38" t="s">
        <v>131</v>
      </c>
      <c r="G107" s="36" t="s">
        <v>129</v>
      </c>
      <c r="H107" s="15" t="s">
        <v>79</v>
      </c>
      <c r="I107" s="34" t="s">
        <v>121</v>
      </c>
      <c r="J107" s="57" t="s">
        <v>121</v>
      </c>
      <c r="K107" s="6" t="s">
        <v>88</v>
      </c>
      <c r="L107" s="68">
        <v>0.05</v>
      </c>
      <c r="M107" s="92">
        <v>1</v>
      </c>
      <c r="N107" s="41" t="s">
        <v>90</v>
      </c>
      <c r="O107" s="545">
        <f>Tabla1[[#This Row],[Avance Acumulado númerico o Porcentaje de la Actividad]]/Tabla1[[#This Row],[Meta 2020
(Actividad ó Meta anual)]]</f>
        <v>1</v>
      </c>
      <c r="P107" s="68">
        <v>0.05</v>
      </c>
      <c r="Q107" s="41" t="s">
        <v>435</v>
      </c>
      <c r="R107" s="41"/>
      <c r="S107" s="41" t="s">
        <v>72</v>
      </c>
      <c r="T107" s="489" t="s">
        <v>72</v>
      </c>
      <c r="U107" s="564">
        <f>Tabla1[[#This Row],[Avance Mes Enero]]+Tabla1[[#This Row],[Avance Mes Febrero]]+AB107</f>
        <v>1</v>
      </c>
      <c r="V107" s="612"/>
      <c r="W107" s="523"/>
      <c r="X107" s="493"/>
      <c r="Y107" s="498"/>
      <c r="Z107" s="41"/>
      <c r="AA107" s="571" t="s">
        <v>747</v>
      </c>
      <c r="AB107" s="572">
        <v>1</v>
      </c>
      <c r="AC107" s="575" t="s">
        <v>748</v>
      </c>
    </row>
    <row r="108" spans="1:29" ht="105" x14ac:dyDescent="0.2">
      <c r="A108" s="316" t="s">
        <v>140</v>
      </c>
      <c r="B108" s="27" t="s">
        <v>146</v>
      </c>
      <c r="C108" s="58" t="s">
        <v>143</v>
      </c>
      <c r="D108" s="49" t="s">
        <v>138</v>
      </c>
      <c r="E108" s="27" t="s">
        <v>136</v>
      </c>
      <c r="F108" s="38" t="s">
        <v>131</v>
      </c>
      <c r="G108" s="36" t="s">
        <v>129</v>
      </c>
      <c r="H108" s="15" t="s">
        <v>79</v>
      </c>
      <c r="I108" s="34" t="s">
        <v>121</v>
      </c>
      <c r="J108" s="57" t="s">
        <v>121</v>
      </c>
      <c r="K108" s="6" t="s">
        <v>88</v>
      </c>
      <c r="L108" s="68">
        <v>0.05</v>
      </c>
      <c r="M108" s="92">
        <v>1</v>
      </c>
      <c r="N108" s="41" t="s">
        <v>433</v>
      </c>
      <c r="O108" s="545">
        <f>Tabla1[[#This Row],[Avance Acumulado númerico o Porcentaje de la Actividad]]/Tabla1[[#This Row],[Meta 2020
(Actividad ó Meta anual)]]</f>
        <v>1</v>
      </c>
      <c r="P108" s="68">
        <v>0.05</v>
      </c>
      <c r="Q108" s="41" t="s">
        <v>434</v>
      </c>
      <c r="R108" s="41"/>
      <c r="S108" s="41" t="s">
        <v>11</v>
      </c>
      <c r="T108" s="489" t="s">
        <v>55</v>
      </c>
      <c r="U108" s="564">
        <f>Tabla1[[#This Row],[Avance Mes Enero]]+Tabla1[[#This Row],[Avance Mes Febrero]]</f>
        <v>1</v>
      </c>
      <c r="V108" s="612"/>
      <c r="W108" s="523"/>
      <c r="X108" s="615" t="s">
        <v>641</v>
      </c>
      <c r="Y108" s="498">
        <v>1</v>
      </c>
      <c r="Z108" s="540" t="s">
        <v>642</v>
      </c>
      <c r="AA108" s="571" t="s">
        <v>656</v>
      </c>
      <c r="AB108" s="570"/>
      <c r="AC108" s="570"/>
    </row>
    <row r="109" spans="1:29" ht="105" x14ac:dyDescent="0.2">
      <c r="A109" s="316" t="s">
        <v>140</v>
      </c>
      <c r="B109" s="27" t="s">
        <v>146</v>
      </c>
      <c r="C109" s="58" t="s">
        <v>143</v>
      </c>
      <c r="D109" s="49" t="s">
        <v>138</v>
      </c>
      <c r="E109" s="27" t="s">
        <v>136</v>
      </c>
      <c r="F109" s="38" t="s">
        <v>131</v>
      </c>
      <c r="G109" s="36" t="s">
        <v>129</v>
      </c>
      <c r="H109" s="15" t="s">
        <v>79</v>
      </c>
      <c r="I109" s="34" t="s">
        <v>121</v>
      </c>
      <c r="J109" s="57" t="s">
        <v>121</v>
      </c>
      <c r="K109" s="6" t="s">
        <v>88</v>
      </c>
      <c r="L109" s="68">
        <v>0.2</v>
      </c>
      <c r="M109" s="60">
        <v>1</v>
      </c>
      <c r="N109" s="41" t="s">
        <v>93</v>
      </c>
      <c r="O109" s="545">
        <f>Tabla1[[#This Row],[Avance Acumulado númerico o Porcentaje de la Actividad]]/Tabla1[[#This Row],[Meta 2020
(Actividad ó Meta anual)]]</f>
        <v>0</v>
      </c>
      <c r="P109" s="68">
        <v>0.2</v>
      </c>
      <c r="Q109" s="41" t="s">
        <v>432</v>
      </c>
      <c r="R109" s="41"/>
      <c r="S109" s="41" t="s">
        <v>55</v>
      </c>
      <c r="T109" s="489" t="s">
        <v>147</v>
      </c>
      <c r="U109" s="564">
        <f>Tabla1[[#This Row],[Avance Mes Enero]]+Tabla1[[#This Row],[Avance Mes Febrero]]+AB109</f>
        <v>0</v>
      </c>
      <c r="V109" s="612"/>
      <c r="W109" s="523"/>
      <c r="X109" s="493"/>
      <c r="Y109" s="498"/>
      <c r="Z109" s="41"/>
      <c r="AA109" s="582" t="s">
        <v>752</v>
      </c>
      <c r="AB109" s="573">
        <v>0</v>
      </c>
      <c r="AC109" s="621"/>
    </row>
    <row r="110" spans="1:29" ht="105.75" thickBot="1" x14ac:dyDescent="0.25">
      <c r="A110" s="317" t="s">
        <v>140</v>
      </c>
      <c r="B110" s="144" t="s">
        <v>146</v>
      </c>
      <c r="C110" s="340" t="s">
        <v>143</v>
      </c>
      <c r="D110" s="318" t="s">
        <v>138</v>
      </c>
      <c r="E110" s="144" t="s">
        <v>136</v>
      </c>
      <c r="F110" s="319" t="s">
        <v>131</v>
      </c>
      <c r="G110" s="354" t="s">
        <v>129</v>
      </c>
      <c r="H110" s="320" t="s">
        <v>79</v>
      </c>
      <c r="I110" s="355" t="s">
        <v>121</v>
      </c>
      <c r="J110" s="356" t="s">
        <v>121</v>
      </c>
      <c r="K110" s="209" t="s">
        <v>88</v>
      </c>
      <c r="L110" s="329">
        <v>0.1</v>
      </c>
      <c r="M110" s="399">
        <v>1</v>
      </c>
      <c r="N110" s="194" t="s">
        <v>94</v>
      </c>
      <c r="O110" s="546">
        <f>Tabla1[[#This Row],[Avance Acumulado númerico o Porcentaje de la Actividad]]/Tabla1[[#This Row],[Meta 2020
(Actividad ó Meta anual)]]</f>
        <v>0.5</v>
      </c>
      <c r="P110" s="329">
        <v>0.1</v>
      </c>
      <c r="Q110" s="194" t="s">
        <v>436</v>
      </c>
      <c r="R110" s="194"/>
      <c r="S110" s="194" t="s">
        <v>72</v>
      </c>
      <c r="T110" s="491" t="s">
        <v>149</v>
      </c>
      <c r="U110" s="564">
        <f>Tabla1[[#This Row],[Avance Mes Enero]]+Tabla1[[#This Row],[Avance Mes Febrero]]+AB110</f>
        <v>0.5</v>
      </c>
      <c r="V110" s="613"/>
      <c r="W110" s="524"/>
      <c r="X110" s="493"/>
      <c r="Y110" s="498"/>
      <c r="Z110" s="41"/>
      <c r="AA110" s="571" t="s">
        <v>749</v>
      </c>
      <c r="AB110" s="572">
        <v>0.5</v>
      </c>
      <c r="AC110" s="621" t="s">
        <v>750</v>
      </c>
    </row>
    <row r="111" spans="1:29" ht="106.5" customHeight="1" x14ac:dyDescent="0.2">
      <c r="A111" s="389" t="s">
        <v>140</v>
      </c>
      <c r="B111" s="108" t="s">
        <v>146</v>
      </c>
      <c r="C111" s="286" t="s">
        <v>143</v>
      </c>
      <c r="D111" s="287" t="s">
        <v>138</v>
      </c>
      <c r="E111" s="108" t="s">
        <v>136</v>
      </c>
      <c r="F111" s="108" t="s">
        <v>246</v>
      </c>
      <c r="G111" s="108" t="s">
        <v>246</v>
      </c>
      <c r="H111" s="108" t="s">
        <v>246</v>
      </c>
      <c r="I111" s="108" t="s">
        <v>247</v>
      </c>
      <c r="J111" s="108" t="s">
        <v>248</v>
      </c>
      <c r="K111" s="108" t="s">
        <v>246</v>
      </c>
      <c r="L111" s="108" t="s">
        <v>246</v>
      </c>
      <c r="M111" s="432">
        <v>4</v>
      </c>
      <c r="N111" s="173" t="s">
        <v>503</v>
      </c>
      <c r="O111" s="544">
        <f>Tabla1[[#This Row],[Avance Acumulado númerico o Porcentaje de la Actividad]]/Tabla1[[#This Row],[Meta 2020
(Actividad ó Meta anual)]]</f>
        <v>0.25</v>
      </c>
      <c r="P111" s="307">
        <v>1</v>
      </c>
      <c r="Q111" s="173" t="s">
        <v>253</v>
      </c>
      <c r="R111" s="108" t="s">
        <v>246</v>
      </c>
      <c r="S111" s="173" t="s">
        <v>72</v>
      </c>
      <c r="T111" s="488" t="s">
        <v>147</v>
      </c>
      <c r="U111" s="564">
        <f>Tabla1[[#This Row],[Avance Mes Enero]]+Tabla1[[#This Row],[Avance Mes Febrero]]+AB111</f>
        <v>1</v>
      </c>
      <c r="V111" s="610"/>
      <c r="W111" s="522"/>
      <c r="X111" s="537" t="s">
        <v>608</v>
      </c>
      <c r="Y111" s="498"/>
      <c r="Z111" s="41"/>
      <c r="AA111" s="582" t="s">
        <v>758</v>
      </c>
      <c r="AB111" s="572">
        <v>1</v>
      </c>
      <c r="AC111" s="570"/>
    </row>
    <row r="112" spans="1:29" ht="105" x14ac:dyDescent="0.2">
      <c r="A112" s="316" t="s">
        <v>140</v>
      </c>
      <c r="B112" s="27" t="s">
        <v>146</v>
      </c>
      <c r="C112" s="58" t="s">
        <v>143</v>
      </c>
      <c r="D112" s="49" t="s">
        <v>138</v>
      </c>
      <c r="E112" s="27" t="s">
        <v>136</v>
      </c>
      <c r="F112" s="27" t="s">
        <v>246</v>
      </c>
      <c r="G112" s="27" t="s">
        <v>246</v>
      </c>
      <c r="H112" s="27" t="s">
        <v>246</v>
      </c>
      <c r="I112" s="27" t="s">
        <v>118</v>
      </c>
      <c r="J112" s="27" t="s">
        <v>248</v>
      </c>
      <c r="K112" s="27" t="s">
        <v>246</v>
      </c>
      <c r="L112" s="27" t="s">
        <v>246</v>
      </c>
      <c r="M112" s="433">
        <v>1</v>
      </c>
      <c r="N112" s="41" t="s">
        <v>495</v>
      </c>
      <c r="O112" s="545">
        <f>Tabla1[[#This Row],[Avance Acumulado númerico o Porcentaje de la Actividad]]/Tabla1[[#This Row],[Meta 2020
(Actividad ó Meta anual)]]</f>
        <v>1</v>
      </c>
      <c r="P112" s="53">
        <v>0.1</v>
      </c>
      <c r="Q112" s="41" t="s">
        <v>496</v>
      </c>
      <c r="R112" s="27" t="s">
        <v>246</v>
      </c>
      <c r="S112" s="41" t="s">
        <v>11</v>
      </c>
      <c r="T112" s="489" t="s">
        <v>55</v>
      </c>
      <c r="U112" s="564">
        <f>Tabla1[[#This Row],[Avance Mes Enero]]+Tabla1[[#This Row],[Avance Mes Febrero]]</f>
        <v>1</v>
      </c>
      <c r="V112" s="612"/>
      <c r="W112" s="523"/>
      <c r="X112" s="537" t="s">
        <v>609</v>
      </c>
      <c r="Y112" s="498">
        <v>1</v>
      </c>
      <c r="Z112" s="536" t="s">
        <v>610</v>
      </c>
      <c r="AA112" s="571" t="s">
        <v>656</v>
      </c>
      <c r="AB112" s="570"/>
      <c r="AC112" s="570"/>
    </row>
    <row r="113" spans="1:29" ht="105" x14ac:dyDescent="0.2">
      <c r="A113" s="316" t="s">
        <v>140</v>
      </c>
      <c r="B113" s="27" t="s">
        <v>146</v>
      </c>
      <c r="C113" s="58" t="s">
        <v>143</v>
      </c>
      <c r="D113" s="49" t="s">
        <v>138</v>
      </c>
      <c r="E113" s="27" t="s">
        <v>136</v>
      </c>
      <c r="F113" s="27" t="s">
        <v>246</v>
      </c>
      <c r="G113" s="27" t="s">
        <v>246</v>
      </c>
      <c r="H113" s="27" t="s">
        <v>246</v>
      </c>
      <c r="I113" s="27" t="s">
        <v>118</v>
      </c>
      <c r="J113" s="27" t="s">
        <v>248</v>
      </c>
      <c r="K113" s="27" t="s">
        <v>246</v>
      </c>
      <c r="L113" s="27" t="s">
        <v>246</v>
      </c>
      <c r="M113" s="433">
        <v>4</v>
      </c>
      <c r="N113" s="41" t="s">
        <v>499</v>
      </c>
      <c r="O113" s="545">
        <f>Tabla1[[#This Row],[Avance Acumulado númerico o Porcentaje de la Actividad]]/Tabla1[[#This Row],[Meta 2020
(Actividad ó Meta anual)]]</f>
        <v>0.25</v>
      </c>
      <c r="P113" s="53">
        <v>0.9</v>
      </c>
      <c r="Q113" s="41" t="s">
        <v>249</v>
      </c>
      <c r="R113" s="27" t="s">
        <v>246</v>
      </c>
      <c r="S113" s="41" t="s">
        <v>55</v>
      </c>
      <c r="T113" s="489" t="s">
        <v>147</v>
      </c>
      <c r="U113" s="564">
        <f>Tabla1[[#This Row],[Avance Mes Enero]]+Tabla1[[#This Row],[Avance Mes Febrero]]+AB113</f>
        <v>1</v>
      </c>
      <c r="V113" s="612"/>
      <c r="W113" s="523"/>
      <c r="X113" s="500" t="s">
        <v>611</v>
      </c>
      <c r="Y113" s="498"/>
      <c r="Z113" s="41"/>
      <c r="AA113" s="8" t="s">
        <v>759</v>
      </c>
      <c r="AB113" s="572">
        <v>1</v>
      </c>
      <c r="AC113" s="626" t="s">
        <v>610</v>
      </c>
    </row>
    <row r="114" spans="1:29" ht="105" x14ac:dyDescent="0.2">
      <c r="A114" s="316" t="s">
        <v>140</v>
      </c>
      <c r="B114" s="27" t="s">
        <v>146</v>
      </c>
      <c r="C114" s="58" t="s">
        <v>143</v>
      </c>
      <c r="D114" s="49" t="s">
        <v>138</v>
      </c>
      <c r="E114" s="27" t="s">
        <v>136</v>
      </c>
      <c r="F114" s="27" t="s">
        <v>246</v>
      </c>
      <c r="G114" s="27" t="s">
        <v>246</v>
      </c>
      <c r="H114" s="27" t="s">
        <v>246</v>
      </c>
      <c r="I114" s="27" t="s">
        <v>118</v>
      </c>
      <c r="J114" s="27" t="s">
        <v>248</v>
      </c>
      <c r="K114" s="27" t="s">
        <v>246</v>
      </c>
      <c r="L114" s="27" t="s">
        <v>246</v>
      </c>
      <c r="M114" s="433">
        <v>1</v>
      </c>
      <c r="N114" s="41" t="s">
        <v>497</v>
      </c>
      <c r="O114" s="545">
        <f>Tabla1[[#This Row],[Avance Acumulado númerico o Porcentaje de la Actividad]]/Tabla1[[#This Row],[Meta 2020
(Actividad ó Meta anual)]]</f>
        <v>1</v>
      </c>
      <c r="P114" s="53">
        <v>0.1</v>
      </c>
      <c r="Q114" s="41" t="s">
        <v>498</v>
      </c>
      <c r="R114" s="27" t="s">
        <v>246</v>
      </c>
      <c r="S114" s="41" t="s">
        <v>11</v>
      </c>
      <c r="T114" s="489" t="s">
        <v>55</v>
      </c>
      <c r="U114" s="564">
        <f>Tabla1[[#This Row],[Avance Mes Enero]]+Tabla1[[#This Row],[Avance Mes Febrero]]</f>
        <v>1</v>
      </c>
      <c r="V114" s="612"/>
      <c r="W114" s="523">
        <v>0</v>
      </c>
      <c r="X114" s="542" t="s">
        <v>612</v>
      </c>
      <c r="Y114" s="498">
        <v>1</v>
      </c>
      <c r="Z114" s="27" t="s">
        <v>613</v>
      </c>
      <c r="AA114" s="571" t="s">
        <v>656</v>
      </c>
      <c r="AB114" s="570"/>
      <c r="AC114" s="570"/>
    </row>
    <row r="115" spans="1:29" ht="105" x14ac:dyDescent="0.2">
      <c r="A115" s="316" t="s">
        <v>140</v>
      </c>
      <c r="B115" s="27" t="s">
        <v>146</v>
      </c>
      <c r="C115" s="58" t="s">
        <v>143</v>
      </c>
      <c r="D115" s="49" t="s">
        <v>138</v>
      </c>
      <c r="E115" s="27" t="s">
        <v>136</v>
      </c>
      <c r="F115" s="27" t="s">
        <v>246</v>
      </c>
      <c r="G115" s="27" t="s">
        <v>246</v>
      </c>
      <c r="H115" s="27" t="s">
        <v>246</v>
      </c>
      <c r="I115" s="27" t="s">
        <v>118</v>
      </c>
      <c r="J115" s="27" t="s">
        <v>248</v>
      </c>
      <c r="K115" s="27" t="s">
        <v>246</v>
      </c>
      <c r="L115" s="27" t="s">
        <v>246</v>
      </c>
      <c r="M115" s="433">
        <v>4</v>
      </c>
      <c r="N115" s="41" t="s">
        <v>500</v>
      </c>
      <c r="O115" s="545">
        <f>Tabla1[[#This Row],[Avance Acumulado númerico o Porcentaje de la Actividad]]/Tabla1[[#This Row],[Meta 2020
(Actividad ó Meta anual)]]</f>
        <v>0.25</v>
      </c>
      <c r="P115" s="53">
        <v>0.9</v>
      </c>
      <c r="Q115" s="41" t="s">
        <v>250</v>
      </c>
      <c r="R115" s="27" t="s">
        <v>246</v>
      </c>
      <c r="S115" s="41" t="s">
        <v>55</v>
      </c>
      <c r="T115" s="489" t="s">
        <v>147</v>
      </c>
      <c r="U115" s="564">
        <f>Tabla1[[#This Row],[Avance Mes Enero]]+Tabla1[[#This Row],[Avance Mes Febrero]]+AB115</f>
        <v>1</v>
      </c>
      <c r="V115" s="612"/>
      <c r="W115" s="523">
        <v>0</v>
      </c>
      <c r="X115" s="616" t="s">
        <v>611</v>
      </c>
      <c r="Y115" s="498"/>
      <c r="Z115" s="41"/>
      <c r="AA115" s="571" t="s">
        <v>760</v>
      </c>
      <c r="AB115" s="572">
        <v>1</v>
      </c>
      <c r="AC115" s="27" t="s">
        <v>761</v>
      </c>
    </row>
    <row r="116" spans="1:29" ht="105.75" thickBot="1" x14ac:dyDescent="0.25">
      <c r="A116" s="317" t="s">
        <v>140</v>
      </c>
      <c r="B116" s="144" t="s">
        <v>146</v>
      </c>
      <c r="C116" s="340" t="s">
        <v>254</v>
      </c>
      <c r="D116" s="318" t="s">
        <v>138</v>
      </c>
      <c r="E116" s="144" t="s">
        <v>136</v>
      </c>
      <c r="F116" s="144" t="s">
        <v>246</v>
      </c>
      <c r="G116" s="144" t="s">
        <v>246</v>
      </c>
      <c r="H116" s="144" t="s">
        <v>246</v>
      </c>
      <c r="I116" s="144" t="s">
        <v>247</v>
      </c>
      <c r="J116" s="144" t="s">
        <v>248</v>
      </c>
      <c r="K116" s="144" t="s">
        <v>246</v>
      </c>
      <c r="L116" s="144" t="s">
        <v>246</v>
      </c>
      <c r="M116" s="434">
        <v>4</v>
      </c>
      <c r="N116" s="194" t="s">
        <v>501</v>
      </c>
      <c r="O116" s="546">
        <f>Tabla1[[#This Row],[Avance Acumulado númerico o Porcentaje de la Actividad]]/Tabla1[[#This Row],[Meta 2020
(Actividad ó Meta anual)]]</f>
        <v>0.25</v>
      </c>
      <c r="P116" s="435">
        <v>1</v>
      </c>
      <c r="Q116" s="412" t="s">
        <v>502</v>
      </c>
      <c r="R116" s="144" t="s">
        <v>246</v>
      </c>
      <c r="S116" s="194" t="s">
        <v>72</v>
      </c>
      <c r="T116" s="491" t="s">
        <v>147</v>
      </c>
      <c r="U116" s="564">
        <f>Tabla1[[#This Row],[Avance Mes Enero]]+Tabla1[[#This Row],[Avance Mes Febrero]]+AB116</f>
        <v>1</v>
      </c>
      <c r="V116" s="613"/>
      <c r="W116" s="524">
        <v>0</v>
      </c>
      <c r="X116" s="616" t="s">
        <v>611</v>
      </c>
      <c r="Y116" s="498"/>
      <c r="Z116" s="41"/>
      <c r="AA116" s="27" t="s">
        <v>762</v>
      </c>
      <c r="AB116" s="572">
        <v>1</v>
      </c>
      <c r="AC116" s="627" t="s">
        <v>763</v>
      </c>
    </row>
    <row r="117" spans="1:29" ht="44.25" customHeight="1" x14ac:dyDescent="0.2">
      <c r="A117" s="586"/>
      <c r="B117" s="587"/>
      <c r="C117" s="586"/>
      <c r="D117" s="587"/>
      <c r="E117" s="587"/>
      <c r="F117" s="587"/>
      <c r="G117" s="587"/>
      <c r="H117" s="588"/>
      <c r="I117" s="586"/>
      <c r="J117" s="589"/>
      <c r="K117" s="364"/>
      <c r="L117" s="590"/>
      <c r="M117" s="591"/>
      <c r="N117" s="592" t="s">
        <v>731</v>
      </c>
      <c r="O117" s="593">
        <f>AVERAGE(Tabla1[Avance Porcentual Acumulado (Indicador)])</f>
        <v>0.26256935479013738</v>
      </c>
      <c r="P117" s="592"/>
      <c r="Q117" s="586"/>
      <c r="R117" s="232"/>
      <c r="S117" s="592"/>
      <c r="T117" s="590"/>
      <c r="U117" s="594"/>
      <c r="V117" s="595"/>
      <c r="W117" s="524"/>
      <c r="X117" s="232"/>
      <c r="Y117" s="596"/>
      <c r="Z117" s="364"/>
      <c r="AA117" s="570"/>
      <c r="AB117" s="570"/>
      <c r="AC117" s="570"/>
    </row>
    <row r="118" spans="1:29" s="629" customFormat="1" x14ac:dyDescent="0.25">
      <c r="A118" s="628"/>
      <c r="B118" s="628"/>
      <c r="C118" s="628"/>
      <c r="D118" s="628"/>
      <c r="E118" s="628"/>
      <c r="F118" s="628"/>
      <c r="G118" s="628"/>
      <c r="H118" s="628"/>
      <c r="I118" s="628"/>
      <c r="J118" s="628"/>
      <c r="N118" s="630"/>
      <c r="O118" s="630"/>
      <c r="R118" s="630"/>
      <c r="W118" s="631"/>
    </row>
    <row r="119" spans="1:29" s="629" customFormat="1" x14ac:dyDescent="0.25">
      <c r="A119" s="628"/>
      <c r="B119" s="628"/>
      <c r="C119" s="628"/>
      <c r="D119" s="628"/>
      <c r="E119" s="628"/>
      <c r="F119" s="628"/>
      <c r="G119" s="628"/>
      <c r="H119" s="628"/>
      <c r="I119" s="628"/>
      <c r="J119" s="628"/>
      <c r="N119" s="630"/>
      <c r="O119" s="630"/>
      <c r="R119" s="630"/>
      <c r="W119" s="631"/>
    </row>
    <row r="120" spans="1:29" s="629" customFormat="1" x14ac:dyDescent="0.25">
      <c r="A120" s="628"/>
      <c r="B120" s="628"/>
      <c r="C120" s="628"/>
      <c r="D120" s="628"/>
      <c r="E120" s="628"/>
      <c r="F120" s="628"/>
      <c r="G120" s="628"/>
      <c r="H120" s="628"/>
      <c r="I120" s="628"/>
      <c r="J120" s="628"/>
      <c r="N120" s="630"/>
      <c r="O120" s="630"/>
      <c r="R120" s="630"/>
      <c r="W120" s="631"/>
    </row>
    <row r="121" spans="1:29" s="629" customFormat="1" x14ac:dyDescent="0.25">
      <c r="A121" s="628"/>
      <c r="B121" s="628"/>
      <c r="C121" s="628"/>
      <c r="D121" s="628"/>
      <c r="E121" s="628"/>
      <c r="F121" s="628"/>
      <c r="G121" s="628"/>
      <c r="H121" s="628"/>
      <c r="I121" s="628"/>
      <c r="J121" s="628"/>
      <c r="N121" s="630"/>
      <c r="O121" s="630"/>
      <c r="R121" s="630"/>
      <c r="W121" s="631"/>
    </row>
    <row r="122" spans="1:29" s="629" customFormat="1" x14ac:dyDescent="0.25">
      <c r="A122" s="628"/>
      <c r="B122" s="628"/>
      <c r="C122" s="628"/>
      <c r="D122" s="628"/>
      <c r="E122" s="628"/>
      <c r="F122" s="628"/>
      <c r="G122" s="628"/>
      <c r="H122" s="628"/>
      <c r="I122" s="628"/>
      <c r="J122" s="628"/>
      <c r="N122" s="630"/>
      <c r="O122" s="630"/>
      <c r="R122" s="630"/>
      <c r="W122" s="631"/>
    </row>
    <row r="123" spans="1:29" s="629" customFormat="1" x14ac:dyDescent="0.25">
      <c r="A123" s="628"/>
      <c r="B123" s="628"/>
      <c r="C123" s="628"/>
      <c r="D123" s="628"/>
      <c r="E123" s="628"/>
      <c r="F123" s="628"/>
      <c r="G123" s="628"/>
      <c r="H123" s="628"/>
      <c r="I123" s="628"/>
      <c r="J123" s="628"/>
      <c r="N123" s="630"/>
      <c r="O123" s="630"/>
      <c r="R123" s="630"/>
      <c r="W123" s="631"/>
    </row>
    <row r="124" spans="1:29" s="629" customFormat="1" x14ac:dyDescent="0.25">
      <c r="A124" s="628"/>
      <c r="B124" s="628"/>
      <c r="C124" s="628"/>
      <c r="D124" s="628"/>
      <c r="E124" s="628"/>
      <c r="F124" s="628"/>
      <c r="G124" s="628"/>
      <c r="H124" s="628"/>
      <c r="I124" s="628"/>
      <c r="J124" s="628"/>
      <c r="N124" s="630"/>
      <c r="O124" s="630"/>
      <c r="R124" s="630"/>
      <c r="W124" s="631"/>
    </row>
    <row r="125" spans="1:29" s="629" customFormat="1" x14ac:dyDescent="0.25">
      <c r="A125" s="628"/>
      <c r="B125" s="628"/>
      <c r="C125" s="628"/>
      <c r="D125" s="628"/>
      <c r="E125" s="628"/>
      <c r="F125" s="628"/>
      <c r="G125" s="628"/>
      <c r="H125" s="628"/>
      <c r="I125" s="628"/>
      <c r="J125" s="628"/>
      <c r="N125" s="630"/>
      <c r="O125" s="630"/>
      <c r="R125" s="630"/>
      <c r="W125" s="631"/>
    </row>
    <row r="126" spans="1:29" s="629" customFormat="1" x14ac:dyDescent="0.25">
      <c r="A126" s="628"/>
      <c r="B126" s="628"/>
      <c r="C126" s="628"/>
      <c r="D126" s="628"/>
      <c r="E126" s="628"/>
      <c r="F126" s="628"/>
      <c r="G126" s="628"/>
      <c r="H126" s="628"/>
      <c r="I126" s="628"/>
      <c r="J126" s="628"/>
      <c r="N126" s="630"/>
      <c r="O126" s="630"/>
      <c r="R126" s="630"/>
      <c r="W126" s="631"/>
    </row>
    <row r="127" spans="1:29" s="629" customFormat="1" x14ac:dyDescent="0.25">
      <c r="A127" s="628"/>
      <c r="B127" s="628"/>
      <c r="C127" s="628"/>
      <c r="D127" s="628"/>
      <c r="E127" s="628"/>
      <c r="F127" s="628"/>
      <c r="G127" s="628"/>
      <c r="H127" s="628"/>
      <c r="I127" s="628"/>
      <c r="J127" s="628"/>
      <c r="N127" s="630"/>
      <c r="O127" s="630"/>
      <c r="R127" s="630"/>
      <c r="W127" s="631"/>
    </row>
    <row r="128" spans="1:29" s="629" customFormat="1" x14ac:dyDescent="0.25">
      <c r="A128" s="628"/>
      <c r="B128" s="628"/>
      <c r="C128" s="628"/>
      <c r="D128" s="628"/>
      <c r="E128" s="628"/>
      <c r="F128" s="628"/>
      <c r="G128" s="628"/>
      <c r="H128" s="628"/>
      <c r="I128" s="628"/>
      <c r="J128" s="628"/>
      <c r="N128" s="630"/>
      <c r="O128" s="630"/>
      <c r="R128" s="630"/>
      <c r="W128" s="631"/>
    </row>
    <row r="129" spans="1:23" s="629" customFormat="1" x14ac:dyDescent="0.25">
      <c r="A129" s="628"/>
      <c r="B129" s="628"/>
      <c r="C129" s="628"/>
      <c r="D129" s="628"/>
      <c r="E129" s="628"/>
      <c r="F129" s="628"/>
      <c r="G129" s="628"/>
      <c r="H129" s="628"/>
      <c r="I129" s="628"/>
      <c r="J129" s="628"/>
      <c r="N129" s="630"/>
      <c r="O129" s="630"/>
      <c r="R129" s="630"/>
      <c r="W129" s="631"/>
    </row>
    <row r="130" spans="1:23" s="629" customFormat="1" x14ac:dyDescent="0.25">
      <c r="A130" s="628"/>
      <c r="B130" s="628"/>
      <c r="C130" s="628"/>
      <c r="D130" s="628"/>
      <c r="E130" s="628"/>
      <c r="F130" s="628"/>
      <c r="G130" s="628"/>
      <c r="H130" s="628"/>
      <c r="I130" s="628"/>
      <c r="J130" s="628"/>
      <c r="N130" s="630"/>
      <c r="O130" s="630"/>
      <c r="R130" s="630"/>
      <c r="W130" s="631"/>
    </row>
    <row r="131" spans="1:23" s="629" customFormat="1" x14ac:dyDescent="0.25">
      <c r="A131" s="628"/>
      <c r="B131" s="628"/>
      <c r="C131" s="628"/>
      <c r="D131" s="628"/>
      <c r="E131" s="628"/>
      <c r="F131" s="628"/>
      <c r="G131" s="628"/>
      <c r="H131" s="628"/>
      <c r="I131" s="628"/>
      <c r="J131" s="628"/>
      <c r="N131" s="630"/>
      <c r="O131" s="630"/>
      <c r="R131" s="630"/>
      <c r="W131" s="631"/>
    </row>
    <row r="132" spans="1:23" s="629" customFormat="1" x14ac:dyDescent="0.25">
      <c r="A132" s="628"/>
      <c r="B132" s="628"/>
      <c r="C132" s="628"/>
      <c r="D132" s="628"/>
      <c r="E132" s="628"/>
      <c r="F132" s="628"/>
      <c r="G132" s="628"/>
      <c r="H132" s="628"/>
      <c r="I132" s="628"/>
      <c r="J132" s="628"/>
      <c r="N132" s="630"/>
      <c r="O132" s="630"/>
      <c r="R132" s="630"/>
      <c r="W132" s="631"/>
    </row>
    <row r="133" spans="1:23" s="629" customFormat="1" x14ac:dyDescent="0.25">
      <c r="A133" s="628"/>
      <c r="B133" s="628"/>
      <c r="C133" s="628"/>
      <c r="D133" s="628"/>
      <c r="E133" s="628"/>
      <c r="F133" s="628"/>
      <c r="G133" s="628"/>
      <c r="H133" s="628"/>
      <c r="I133" s="628"/>
      <c r="J133" s="628"/>
      <c r="N133" s="630"/>
      <c r="O133" s="630"/>
      <c r="R133" s="630"/>
      <c r="W133" s="631"/>
    </row>
    <row r="134" spans="1:23" s="629" customFormat="1" x14ac:dyDescent="0.25">
      <c r="A134" s="628"/>
      <c r="B134" s="628"/>
      <c r="C134" s="628"/>
      <c r="D134" s="628"/>
      <c r="E134" s="628"/>
      <c r="F134" s="628"/>
      <c r="G134" s="628"/>
      <c r="H134" s="628"/>
      <c r="I134" s="628"/>
      <c r="J134" s="628"/>
      <c r="N134" s="630"/>
      <c r="O134" s="630"/>
      <c r="R134" s="630"/>
      <c r="W134" s="631"/>
    </row>
    <row r="135" spans="1:23" s="629" customFormat="1" x14ac:dyDescent="0.25">
      <c r="A135" s="628"/>
      <c r="B135" s="628"/>
      <c r="C135" s="628"/>
      <c r="D135" s="628"/>
      <c r="E135" s="628"/>
      <c r="F135" s="628"/>
      <c r="G135" s="628"/>
      <c r="H135" s="628"/>
      <c r="I135" s="628"/>
      <c r="J135" s="628"/>
      <c r="N135" s="630"/>
      <c r="O135" s="630"/>
      <c r="R135" s="630"/>
      <c r="W135" s="631"/>
    </row>
    <row r="136" spans="1:23" s="629" customFormat="1" x14ac:dyDescent="0.25">
      <c r="A136" s="628"/>
      <c r="B136" s="628"/>
      <c r="C136" s="628"/>
      <c r="D136" s="628"/>
      <c r="E136" s="628"/>
      <c r="F136" s="628"/>
      <c r="G136" s="628"/>
      <c r="H136" s="628"/>
      <c r="I136" s="628"/>
      <c r="J136" s="628"/>
      <c r="N136" s="630"/>
      <c r="O136" s="630"/>
      <c r="R136" s="630"/>
      <c r="W136" s="631"/>
    </row>
    <row r="137" spans="1:23" s="629" customFormat="1" x14ac:dyDescent="0.25">
      <c r="A137" s="628"/>
      <c r="B137" s="628"/>
      <c r="C137" s="628"/>
      <c r="D137" s="628"/>
      <c r="E137" s="628"/>
      <c r="F137" s="628"/>
      <c r="G137" s="628"/>
      <c r="H137" s="628"/>
      <c r="I137" s="628"/>
      <c r="J137" s="628"/>
      <c r="N137" s="630"/>
      <c r="O137" s="630"/>
      <c r="R137" s="630"/>
      <c r="W137" s="631"/>
    </row>
    <row r="138" spans="1:23" s="629" customFormat="1" x14ac:dyDescent="0.25">
      <c r="A138" s="628"/>
      <c r="B138" s="628"/>
      <c r="C138" s="628"/>
      <c r="D138" s="628"/>
      <c r="E138" s="628"/>
      <c r="F138" s="628"/>
      <c r="G138" s="628"/>
      <c r="H138" s="628"/>
      <c r="I138" s="628"/>
      <c r="J138" s="628"/>
      <c r="N138" s="630"/>
      <c r="O138" s="630"/>
      <c r="R138" s="630"/>
      <c r="W138" s="631"/>
    </row>
    <row r="139" spans="1:23" s="629" customFormat="1" x14ac:dyDescent="0.25">
      <c r="A139" s="628"/>
      <c r="B139" s="628"/>
      <c r="C139" s="628"/>
      <c r="D139" s="628"/>
      <c r="E139" s="628"/>
      <c r="F139" s="628"/>
      <c r="G139" s="628"/>
      <c r="H139" s="628"/>
      <c r="I139" s="628"/>
      <c r="J139" s="628"/>
      <c r="M139" s="631"/>
      <c r="N139" s="630"/>
      <c r="O139" s="630"/>
      <c r="R139" s="630"/>
      <c r="S139" s="632"/>
      <c r="W139" s="631"/>
    </row>
    <row r="140" spans="1:23" s="629" customFormat="1" x14ac:dyDescent="0.25">
      <c r="A140" s="628"/>
      <c r="B140" s="628"/>
      <c r="C140" s="628"/>
      <c r="D140" s="628"/>
      <c r="E140" s="628"/>
      <c r="F140" s="628"/>
      <c r="G140" s="628"/>
      <c r="H140" s="628"/>
      <c r="I140" s="628"/>
      <c r="J140" s="628"/>
      <c r="M140" s="631"/>
      <c r="N140" s="630"/>
      <c r="O140" s="630"/>
      <c r="R140" s="630"/>
      <c r="S140" s="632"/>
      <c r="W140" s="631"/>
    </row>
    <row r="141" spans="1:23" s="629" customFormat="1" x14ac:dyDescent="0.25">
      <c r="A141" s="628"/>
      <c r="B141" s="628"/>
      <c r="C141" s="628"/>
      <c r="D141" s="628"/>
      <c r="E141" s="628"/>
      <c r="F141" s="628"/>
      <c r="G141" s="628"/>
      <c r="H141" s="628"/>
      <c r="I141" s="628"/>
      <c r="J141" s="628"/>
      <c r="M141" s="631"/>
      <c r="N141" s="630"/>
      <c r="O141" s="630"/>
      <c r="R141" s="630"/>
      <c r="S141" s="632"/>
      <c r="W141" s="631"/>
    </row>
    <row r="142" spans="1:23" s="629" customFormat="1" x14ac:dyDescent="0.25">
      <c r="A142" s="628"/>
      <c r="B142" s="628"/>
      <c r="C142" s="628"/>
      <c r="D142" s="628"/>
      <c r="E142" s="628"/>
      <c r="F142" s="628"/>
      <c r="G142" s="628"/>
      <c r="H142" s="628"/>
      <c r="I142" s="628"/>
      <c r="J142" s="628"/>
      <c r="M142" s="631"/>
      <c r="N142" s="630"/>
      <c r="O142" s="630"/>
      <c r="R142" s="630"/>
      <c r="S142" s="632"/>
      <c r="W142" s="631"/>
    </row>
    <row r="143" spans="1:23" s="629" customFormat="1" x14ac:dyDescent="0.25">
      <c r="A143" s="628"/>
      <c r="B143" s="628"/>
      <c r="C143" s="628"/>
      <c r="D143" s="628"/>
      <c r="E143" s="628"/>
      <c r="F143" s="628"/>
      <c r="G143" s="628"/>
      <c r="H143" s="628"/>
      <c r="I143" s="628"/>
      <c r="J143" s="628"/>
      <c r="M143" s="631"/>
      <c r="N143" s="630"/>
      <c r="O143" s="630"/>
      <c r="R143" s="630"/>
      <c r="S143" s="632"/>
      <c r="W143" s="631"/>
    </row>
    <row r="144" spans="1:23" s="629" customFormat="1" x14ac:dyDescent="0.25">
      <c r="A144" s="628"/>
      <c r="B144" s="628"/>
      <c r="C144" s="628"/>
      <c r="D144" s="628"/>
      <c r="E144" s="628"/>
      <c r="F144" s="628"/>
      <c r="G144" s="628"/>
      <c r="H144" s="628"/>
      <c r="I144" s="628"/>
      <c r="J144" s="628"/>
      <c r="M144" s="631"/>
      <c r="N144" s="630"/>
      <c r="O144" s="630"/>
      <c r="R144" s="630"/>
      <c r="S144" s="632"/>
      <c r="W144" s="631"/>
    </row>
    <row r="145" spans="1:23" s="629" customFormat="1" x14ac:dyDescent="0.25">
      <c r="A145" s="628"/>
      <c r="B145" s="628"/>
      <c r="C145" s="628"/>
      <c r="D145" s="628"/>
      <c r="E145" s="628"/>
      <c r="F145" s="628"/>
      <c r="G145" s="628"/>
      <c r="H145" s="628"/>
      <c r="I145" s="628"/>
      <c r="J145" s="628"/>
      <c r="M145" s="631"/>
      <c r="N145" s="630"/>
      <c r="O145" s="630"/>
      <c r="R145" s="630"/>
      <c r="S145" s="632"/>
      <c r="W145" s="631"/>
    </row>
    <row r="146" spans="1:23" s="629" customFormat="1" x14ac:dyDescent="0.25">
      <c r="A146" s="628"/>
      <c r="B146" s="628"/>
      <c r="C146" s="628"/>
      <c r="D146" s="628"/>
      <c r="E146" s="628"/>
      <c r="F146" s="628"/>
      <c r="G146" s="628"/>
      <c r="H146" s="628"/>
      <c r="I146" s="628"/>
      <c r="J146" s="628"/>
      <c r="M146" s="631"/>
      <c r="N146" s="630"/>
      <c r="O146" s="630"/>
      <c r="R146" s="630"/>
      <c r="S146" s="632"/>
      <c r="W146" s="631"/>
    </row>
    <row r="147" spans="1:23" s="629" customFormat="1" x14ac:dyDescent="0.25">
      <c r="A147" s="628"/>
      <c r="B147" s="628"/>
      <c r="C147" s="628"/>
      <c r="D147" s="628"/>
      <c r="E147" s="628"/>
      <c r="F147" s="628"/>
      <c r="G147" s="628"/>
      <c r="H147" s="628"/>
      <c r="I147" s="628"/>
      <c r="J147" s="628"/>
      <c r="M147" s="631"/>
      <c r="N147" s="630"/>
      <c r="O147" s="630"/>
      <c r="R147" s="630"/>
      <c r="S147" s="632"/>
      <c r="W147" s="631"/>
    </row>
    <row r="148" spans="1:23" s="629" customFormat="1" x14ac:dyDescent="0.25">
      <c r="A148" s="628"/>
      <c r="B148" s="628"/>
      <c r="C148" s="628"/>
      <c r="D148" s="628"/>
      <c r="E148" s="628"/>
      <c r="F148" s="628"/>
      <c r="G148" s="628"/>
      <c r="H148" s="628"/>
      <c r="I148" s="628"/>
      <c r="J148" s="628"/>
      <c r="M148" s="631"/>
      <c r="N148" s="630"/>
      <c r="O148" s="630"/>
      <c r="R148" s="630"/>
      <c r="S148" s="632"/>
      <c r="W148" s="631"/>
    </row>
    <row r="149" spans="1:23" s="629" customFormat="1" x14ac:dyDescent="0.25">
      <c r="A149" s="628"/>
      <c r="B149" s="628"/>
      <c r="C149" s="628"/>
      <c r="D149" s="628"/>
      <c r="E149" s="628"/>
      <c r="F149" s="628"/>
      <c r="G149" s="628"/>
      <c r="H149" s="628"/>
      <c r="I149" s="628"/>
      <c r="J149" s="628"/>
      <c r="M149" s="631"/>
      <c r="N149" s="630"/>
      <c r="O149" s="630"/>
      <c r="R149" s="630"/>
      <c r="S149" s="632"/>
      <c r="W149" s="631"/>
    </row>
    <row r="150" spans="1:23" s="629" customFormat="1" x14ac:dyDescent="0.25">
      <c r="A150" s="628"/>
      <c r="B150" s="628"/>
      <c r="C150" s="628"/>
      <c r="D150" s="628"/>
      <c r="E150" s="628"/>
      <c r="F150" s="628"/>
      <c r="G150" s="628"/>
      <c r="H150" s="628"/>
      <c r="I150" s="628"/>
      <c r="J150" s="628"/>
      <c r="M150" s="631"/>
      <c r="N150" s="630"/>
      <c r="O150" s="630"/>
      <c r="R150" s="630"/>
      <c r="S150" s="632"/>
      <c r="W150" s="631"/>
    </row>
    <row r="151" spans="1:23" s="629" customFormat="1" x14ac:dyDescent="0.25">
      <c r="A151" s="628"/>
      <c r="B151" s="628"/>
      <c r="C151" s="628"/>
      <c r="D151" s="628"/>
      <c r="E151" s="628"/>
      <c r="F151" s="628"/>
      <c r="G151" s="628"/>
      <c r="H151" s="628"/>
      <c r="I151" s="628"/>
      <c r="J151" s="628"/>
      <c r="M151" s="631"/>
      <c r="N151" s="630"/>
      <c r="O151" s="630"/>
      <c r="R151" s="630"/>
      <c r="S151" s="632"/>
      <c r="W151" s="631"/>
    </row>
    <row r="152" spans="1:23" s="629" customFormat="1" x14ac:dyDescent="0.25">
      <c r="A152" s="628"/>
      <c r="B152" s="628"/>
      <c r="C152" s="628"/>
      <c r="D152" s="628"/>
      <c r="E152" s="628"/>
      <c r="F152" s="628"/>
      <c r="G152" s="628"/>
      <c r="H152" s="628"/>
      <c r="I152" s="628"/>
      <c r="J152" s="628"/>
      <c r="M152" s="631"/>
      <c r="N152" s="630"/>
      <c r="O152" s="630"/>
      <c r="R152" s="630"/>
      <c r="S152" s="632"/>
      <c r="W152" s="631"/>
    </row>
    <row r="153" spans="1:23" s="629" customFormat="1" x14ac:dyDescent="0.25">
      <c r="A153" s="628"/>
      <c r="B153" s="628"/>
      <c r="C153" s="628"/>
      <c r="D153" s="628"/>
      <c r="E153" s="628"/>
      <c r="F153" s="628"/>
      <c r="G153" s="628"/>
      <c r="H153" s="628"/>
      <c r="I153" s="628"/>
      <c r="J153" s="628"/>
      <c r="M153" s="631"/>
      <c r="N153" s="630"/>
      <c r="O153" s="630"/>
      <c r="R153" s="630"/>
      <c r="S153" s="632"/>
      <c r="W153" s="631"/>
    </row>
    <row r="154" spans="1:23" s="629" customFormat="1" x14ac:dyDescent="0.25">
      <c r="A154" s="628"/>
      <c r="B154" s="628"/>
      <c r="C154" s="628"/>
      <c r="D154" s="628"/>
      <c r="E154" s="628"/>
      <c r="F154" s="628"/>
      <c r="G154" s="628"/>
      <c r="H154" s="628"/>
      <c r="I154" s="628"/>
      <c r="J154" s="628"/>
      <c r="M154" s="631"/>
      <c r="N154" s="630"/>
      <c r="O154" s="630"/>
      <c r="R154" s="630"/>
      <c r="S154" s="632"/>
      <c r="W154" s="631"/>
    </row>
    <row r="155" spans="1:23" s="629" customFormat="1" x14ac:dyDescent="0.25">
      <c r="A155" s="628"/>
      <c r="B155" s="628"/>
      <c r="C155" s="628"/>
      <c r="D155" s="628"/>
      <c r="E155" s="628"/>
      <c r="F155" s="628"/>
      <c r="G155" s="628"/>
      <c r="H155" s="628"/>
      <c r="I155" s="628"/>
      <c r="J155" s="628"/>
      <c r="M155" s="631"/>
      <c r="N155" s="630"/>
      <c r="O155" s="630"/>
      <c r="R155" s="630"/>
      <c r="S155" s="632"/>
      <c r="W155" s="631"/>
    </row>
    <row r="156" spans="1:23" s="629" customFormat="1" x14ac:dyDescent="0.25">
      <c r="A156" s="628"/>
      <c r="B156" s="628"/>
      <c r="C156" s="628"/>
      <c r="D156" s="628"/>
      <c r="E156" s="628"/>
      <c r="F156" s="628"/>
      <c r="G156" s="628"/>
      <c r="H156" s="628"/>
      <c r="I156" s="628"/>
      <c r="J156" s="628"/>
      <c r="M156" s="631"/>
      <c r="N156" s="630"/>
      <c r="O156" s="630"/>
      <c r="R156" s="630"/>
      <c r="S156" s="632"/>
      <c r="W156" s="631"/>
    </row>
    <row r="157" spans="1:23" s="629" customFormat="1" x14ac:dyDescent="0.25">
      <c r="A157" s="628"/>
      <c r="B157" s="628"/>
      <c r="C157" s="628"/>
      <c r="D157" s="628"/>
      <c r="E157" s="628"/>
      <c r="F157" s="628"/>
      <c r="G157" s="628"/>
      <c r="H157" s="628"/>
      <c r="I157" s="628"/>
      <c r="J157" s="628"/>
      <c r="M157" s="631"/>
      <c r="N157" s="630"/>
      <c r="O157" s="630"/>
      <c r="R157" s="630"/>
      <c r="S157" s="632"/>
      <c r="W157" s="631"/>
    </row>
    <row r="158" spans="1:23" s="629" customFormat="1" x14ac:dyDescent="0.25">
      <c r="A158" s="628"/>
      <c r="B158" s="628"/>
      <c r="C158" s="628"/>
      <c r="D158" s="628"/>
      <c r="E158" s="628"/>
      <c r="F158" s="628"/>
      <c r="G158" s="628"/>
      <c r="H158" s="628"/>
      <c r="I158" s="628"/>
      <c r="J158" s="628"/>
      <c r="M158" s="631"/>
      <c r="N158" s="630"/>
      <c r="O158" s="630"/>
      <c r="R158" s="630"/>
      <c r="S158" s="632"/>
      <c r="W158" s="631"/>
    </row>
    <row r="159" spans="1:23" s="629" customFormat="1" x14ac:dyDescent="0.25">
      <c r="A159" s="628"/>
      <c r="B159" s="628"/>
      <c r="C159" s="628"/>
      <c r="D159" s="628"/>
      <c r="E159" s="628"/>
      <c r="F159" s="628"/>
      <c r="G159" s="628"/>
      <c r="H159" s="628"/>
      <c r="I159" s="628"/>
      <c r="J159" s="628"/>
      <c r="M159" s="631"/>
      <c r="N159" s="630"/>
      <c r="O159" s="630"/>
      <c r="R159" s="630"/>
      <c r="S159" s="632"/>
      <c r="W159" s="631"/>
    </row>
    <row r="160" spans="1:23" s="629" customFormat="1" x14ac:dyDescent="0.25">
      <c r="A160" s="628"/>
      <c r="B160" s="628"/>
      <c r="C160" s="628"/>
      <c r="D160" s="628"/>
      <c r="E160" s="628"/>
      <c r="F160" s="628"/>
      <c r="G160" s="628"/>
      <c r="H160" s="628"/>
      <c r="I160" s="628"/>
      <c r="J160" s="628"/>
      <c r="M160" s="631"/>
      <c r="N160" s="630"/>
      <c r="O160" s="630"/>
      <c r="R160" s="630"/>
      <c r="S160" s="632"/>
      <c r="W160" s="631"/>
    </row>
    <row r="161" spans="1:23" s="629" customFormat="1" x14ac:dyDescent="0.25">
      <c r="A161" s="628"/>
      <c r="B161" s="628"/>
      <c r="C161" s="628"/>
      <c r="D161" s="628"/>
      <c r="E161" s="628"/>
      <c r="F161" s="628"/>
      <c r="G161" s="628"/>
      <c r="H161" s="628"/>
      <c r="I161" s="628"/>
      <c r="J161" s="628"/>
      <c r="M161" s="631"/>
      <c r="N161" s="630"/>
      <c r="O161" s="630"/>
      <c r="R161" s="630"/>
      <c r="S161" s="632"/>
      <c r="W161" s="631"/>
    </row>
    <row r="162" spans="1:23" s="629" customFormat="1" x14ac:dyDescent="0.25">
      <c r="A162" s="628"/>
      <c r="B162" s="628"/>
      <c r="C162" s="628"/>
      <c r="D162" s="628"/>
      <c r="E162" s="628"/>
      <c r="F162" s="628"/>
      <c r="G162" s="628"/>
      <c r="H162" s="628"/>
      <c r="I162" s="628"/>
      <c r="J162" s="628"/>
      <c r="M162" s="631"/>
      <c r="N162" s="630"/>
      <c r="O162" s="630"/>
      <c r="R162" s="630"/>
      <c r="S162" s="632"/>
      <c r="W162" s="631"/>
    </row>
    <row r="163" spans="1:23" s="629" customFormat="1" x14ac:dyDescent="0.25">
      <c r="A163" s="628"/>
      <c r="B163" s="628"/>
      <c r="C163" s="628"/>
      <c r="D163" s="628"/>
      <c r="E163" s="628"/>
      <c r="F163" s="628"/>
      <c r="G163" s="628"/>
      <c r="H163" s="628"/>
      <c r="I163" s="628"/>
      <c r="J163" s="628"/>
      <c r="M163" s="631"/>
      <c r="N163" s="630"/>
      <c r="O163" s="630"/>
      <c r="R163" s="630"/>
      <c r="S163" s="632"/>
      <c r="W163" s="631"/>
    </row>
    <row r="164" spans="1:23" s="629" customFormat="1" x14ac:dyDescent="0.25">
      <c r="A164" s="628"/>
      <c r="B164" s="628"/>
      <c r="C164" s="628"/>
      <c r="D164" s="628"/>
      <c r="E164" s="628"/>
      <c r="F164" s="628"/>
      <c r="G164" s="628"/>
      <c r="H164" s="628"/>
      <c r="I164" s="628"/>
      <c r="J164" s="628"/>
      <c r="M164" s="631"/>
      <c r="N164" s="630"/>
      <c r="O164" s="630"/>
      <c r="R164" s="630"/>
      <c r="S164" s="632"/>
      <c r="W164" s="631"/>
    </row>
    <row r="165" spans="1:23" s="629" customFormat="1" x14ac:dyDescent="0.25">
      <c r="A165" s="628"/>
      <c r="B165" s="628"/>
      <c r="C165" s="628"/>
      <c r="D165" s="628"/>
      <c r="E165" s="628"/>
      <c r="F165" s="628"/>
      <c r="G165" s="628"/>
      <c r="H165" s="628"/>
      <c r="I165" s="628"/>
      <c r="J165" s="628"/>
      <c r="M165" s="631"/>
      <c r="N165" s="630"/>
      <c r="O165" s="630"/>
      <c r="R165" s="630"/>
      <c r="S165" s="632"/>
      <c r="W165" s="631"/>
    </row>
    <row r="166" spans="1:23" s="629" customFormat="1" x14ac:dyDescent="0.25">
      <c r="A166" s="628"/>
      <c r="B166" s="628"/>
      <c r="C166" s="628"/>
      <c r="D166" s="628"/>
      <c r="E166" s="628"/>
      <c r="F166" s="628"/>
      <c r="G166" s="628"/>
      <c r="H166" s="628"/>
      <c r="I166" s="628"/>
      <c r="J166" s="628"/>
      <c r="M166" s="631"/>
      <c r="N166" s="630"/>
      <c r="O166" s="630"/>
      <c r="R166" s="630"/>
      <c r="S166" s="632"/>
      <c r="W166" s="631"/>
    </row>
    <row r="167" spans="1:23" s="629" customFormat="1" x14ac:dyDescent="0.25">
      <c r="A167" s="628"/>
      <c r="B167" s="628"/>
      <c r="C167" s="628"/>
      <c r="D167" s="628"/>
      <c r="E167" s="628"/>
      <c r="F167" s="628"/>
      <c r="G167" s="628"/>
      <c r="H167" s="628"/>
      <c r="I167" s="628"/>
      <c r="J167" s="628"/>
      <c r="M167" s="631"/>
      <c r="N167" s="630"/>
      <c r="O167" s="630"/>
      <c r="R167" s="630"/>
      <c r="S167" s="632"/>
      <c r="W167" s="631"/>
    </row>
    <row r="168" spans="1:23" s="629" customFormat="1" x14ac:dyDescent="0.25">
      <c r="A168" s="628"/>
      <c r="B168" s="628"/>
      <c r="C168" s="628"/>
      <c r="D168" s="628"/>
      <c r="E168" s="628"/>
      <c r="F168" s="628"/>
      <c r="G168" s="628"/>
      <c r="H168" s="628"/>
      <c r="I168" s="628"/>
      <c r="J168" s="628"/>
      <c r="M168" s="631"/>
      <c r="N168" s="630"/>
      <c r="O168" s="630"/>
      <c r="R168" s="630"/>
      <c r="S168" s="632"/>
      <c r="W168" s="631"/>
    </row>
    <row r="169" spans="1:23" s="629" customFormat="1" x14ac:dyDescent="0.25">
      <c r="A169" s="628"/>
      <c r="B169" s="628"/>
      <c r="C169" s="628"/>
      <c r="D169" s="628"/>
      <c r="E169" s="628"/>
      <c r="F169" s="628"/>
      <c r="G169" s="628"/>
      <c r="H169" s="628"/>
      <c r="I169" s="628"/>
      <c r="J169" s="628"/>
      <c r="M169" s="631"/>
      <c r="N169" s="630"/>
      <c r="O169" s="630"/>
      <c r="R169" s="630"/>
      <c r="S169" s="632"/>
      <c r="W169" s="631"/>
    </row>
    <row r="170" spans="1:23" s="629" customFormat="1" x14ac:dyDescent="0.25">
      <c r="A170" s="628"/>
      <c r="B170" s="628"/>
      <c r="C170" s="628"/>
      <c r="D170" s="628"/>
      <c r="E170" s="628"/>
      <c r="F170" s="628"/>
      <c r="G170" s="628"/>
      <c r="H170" s="628"/>
      <c r="I170" s="628"/>
      <c r="J170" s="628"/>
      <c r="M170" s="631"/>
      <c r="N170" s="630"/>
      <c r="O170" s="630"/>
      <c r="R170" s="630"/>
      <c r="S170" s="632"/>
      <c r="W170" s="631"/>
    </row>
    <row r="171" spans="1:23" s="629" customFormat="1" x14ac:dyDescent="0.25">
      <c r="A171" s="628"/>
      <c r="B171" s="628"/>
      <c r="C171" s="628"/>
      <c r="D171" s="628"/>
      <c r="E171" s="628"/>
      <c r="F171" s="628"/>
      <c r="G171" s="628"/>
      <c r="H171" s="628"/>
      <c r="I171" s="628"/>
      <c r="J171" s="628"/>
      <c r="M171" s="631"/>
      <c r="N171" s="630"/>
      <c r="O171" s="630"/>
      <c r="R171" s="630"/>
      <c r="S171" s="632"/>
      <c r="W171" s="631"/>
    </row>
    <row r="172" spans="1:23" s="629" customFormat="1" x14ac:dyDescent="0.25">
      <c r="A172" s="628"/>
      <c r="B172" s="628"/>
      <c r="C172" s="628"/>
      <c r="D172" s="628"/>
      <c r="E172" s="628"/>
      <c r="F172" s="628"/>
      <c r="G172" s="628"/>
      <c r="H172" s="628"/>
      <c r="I172" s="628"/>
      <c r="J172" s="628"/>
      <c r="M172" s="631"/>
      <c r="N172" s="630"/>
      <c r="O172" s="630"/>
      <c r="R172" s="630"/>
      <c r="S172" s="632"/>
      <c r="W172" s="631"/>
    </row>
    <row r="173" spans="1:23" s="629" customFormat="1" x14ac:dyDescent="0.25">
      <c r="A173" s="628"/>
      <c r="B173" s="628"/>
      <c r="C173" s="628"/>
      <c r="D173" s="628"/>
      <c r="E173" s="628"/>
      <c r="F173" s="628"/>
      <c r="G173" s="628"/>
      <c r="H173" s="628"/>
      <c r="I173" s="628"/>
      <c r="J173" s="628"/>
      <c r="M173" s="631"/>
      <c r="N173" s="630"/>
      <c r="O173" s="630"/>
      <c r="R173" s="630"/>
      <c r="S173" s="632"/>
      <c r="W173" s="631"/>
    </row>
    <row r="174" spans="1:23" s="629" customFormat="1" x14ac:dyDescent="0.25">
      <c r="A174" s="628"/>
      <c r="B174" s="628"/>
      <c r="C174" s="628"/>
      <c r="D174" s="628"/>
      <c r="E174" s="628"/>
      <c r="F174" s="628"/>
      <c r="G174" s="628"/>
      <c r="H174" s="628"/>
      <c r="I174" s="628"/>
      <c r="J174" s="628"/>
      <c r="M174" s="631"/>
      <c r="N174" s="630"/>
      <c r="O174" s="630"/>
      <c r="R174" s="630"/>
      <c r="S174" s="632"/>
      <c r="W174" s="631"/>
    </row>
    <row r="175" spans="1:23" s="629" customFormat="1" x14ac:dyDescent="0.25">
      <c r="A175" s="628"/>
      <c r="B175" s="628"/>
      <c r="C175" s="628"/>
      <c r="D175" s="628"/>
      <c r="E175" s="628"/>
      <c r="F175" s="628"/>
      <c r="G175" s="628"/>
      <c r="H175" s="628"/>
      <c r="I175" s="628"/>
      <c r="J175" s="628"/>
      <c r="M175" s="631"/>
      <c r="N175" s="630"/>
      <c r="O175" s="630"/>
      <c r="R175" s="630"/>
      <c r="S175" s="632"/>
      <c r="W175" s="631"/>
    </row>
    <row r="176" spans="1:23" s="629" customFormat="1" x14ac:dyDescent="0.25">
      <c r="A176" s="628"/>
      <c r="B176" s="628"/>
      <c r="C176" s="628"/>
      <c r="D176" s="628"/>
      <c r="E176" s="628"/>
      <c r="F176" s="628"/>
      <c r="G176" s="628"/>
      <c r="H176" s="628"/>
      <c r="I176" s="628"/>
      <c r="J176" s="628"/>
      <c r="M176" s="631"/>
      <c r="N176" s="630"/>
      <c r="O176" s="630"/>
      <c r="R176" s="630"/>
      <c r="S176" s="632"/>
      <c r="W176" s="631"/>
    </row>
    <row r="177" spans="1:23" s="629" customFormat="1" x14ac:dyDescent="0.25">
      <c r="A177" s="628"/>
      <c r="B177" s="628"/>
      <c r="C177" s="628"/>
      <c r="D177" s="628"/>
      <c r="E177" s="628"/>
      <c r="F177" s="628"/>
      <c r="G177" s="628"/>
      <c r="H177" s="628"/>
      <c r="I177" s="628"/>
      <c r="J177" s="628"/>
      <c r="M177" s="631"/>
      <c r="N177" s="630"/>
      <c r="O177" s="630"/>
      <c r="R177" s="630"/>
      <c r="S177" s="632"/>
      <c r="W177" s="631"/>
    </row>
    <row r="178" spans="1:23" s="629" customFormat="1" x14ac:dyDescent="0.25">
      <c r="A178" s="628"/>
      <c r="B178" s="628"/>
      <c r="C178" s="628"/>
      <c r="D178" s="628"/>
      <c r="E178" s="628"/>
      <c r="F178" s="628"/>
      <c r="G178" s="628"/>
      <c r="H178" s="628"/>
      <c r="I178" s="628"/>
      <c r="J178" s="628"/>
      <c r="M178" s="631"/>
      <c r="N178" s="630"/>
      <c r="O178" s="630"/>
      <c r="R178" s="630"/>
      <c r="S178" s="632"/>
      <c r="W178" s="631"/>
    </row>
    <row r="179" spans="1:23" s="629" customFormat="1" x14ac:dyDescent="0.25">
      <c r="A179" s="628"/>
      <c r="B179" s="628"/>
      <c r="C179" s="628"/>
      <c r="D179" s="628"/>
      <c r="E179" s="628"/>
      <c r="F179" s="628"/>
      <c r="G179" s="628"/>
      <c r="H179" s="628"/>
      <c r="I179" s="628"/>
      <c r="J179" s="628"/>
      <c r="M179" s="631"/>
      <c r="N179" s="630"/>
      <c r="O179" s="630"/>
      <c r="R179" s="630"/>
      <c r="S179" s="632"/>
      <c r="W179" s="631"/>
    </row>
    <row r="180" spans="1:23" s="629" customFormat="1" x14ac:dyDescent="0.25">
      <c r="A180" s="628"/>
      <c r="B180" s="628"/>
      <c r="C180" s="628"/>
      <c r="D180" s="628"/>
      <c r="E180" s="628"/>
      <c r="F180" s="628"/>
      <c r="G180" s="628"/>
      <c r="H180" s="628"/>
      <c r="I180" s="628"/>
      <c r="J180" s="628"/>
      <c r="M180" s="631"/>
      <c r="N180" s="630"/>
      <c r="O180" s="630"/>
      <c r="R180" s="630"/>
      <c r="S180" s="632"/>
      <c r="W180" s="631"/>
    </row>
    <row r="181" spans="1:23" s="629" customFormat="1" x14ac:dyDescent="0.25">
      <c r="A181" s="628"/>
      <c r="B181" s="628"/>
      <c r="C181" s="628"/>
      <c r="D181" s="628"/>
      <c r="E181" s="628"/>
      <c r="F181" s="628"/>
      <c r="G181" s="628"/>
      <c r="H181" s="628"/>
      <c r="I181" s="628"/>
      <c r="J181" s="628"/>
      <c r="M181" s="631"/>
      <c r="N181" s="630"/>
      <c r="O181" s="630"/>
      <c r="R181" s="630"/>
      <c r="S181" s="632"/>
      <c r="W181" s="631"/>
    </row>
    <row r="182" spans="1:23" s="629" customFormat="1" x14ac:dyDescent="0.25">
      <c r="A182" s="628"/>
      <c r="B182" s="628"/>
      <c r="C182" s="628"/>
      <c r="D182" s="628"/>
      <c r="E182" s="628"/>
      <c r="F182" s="628"/>
      <c r="G182" s="628"/>
      <c r="H182" s="628"/>
      <c r="I182" s="628"/>
      <c r="J182" s="628"/>
      <c r="M182" s="631"/>
      <c r="N182" s="630"/>
      <c r="O182" s="630"/>
      <c r="R182" s="630"/>
      <c r="S182" s="632"/>
      <c r="W182" s="631"/>
    </row>
    <row r="183" spans="1:23" s="629" customFormat="1" x14ac:dyDescent="0.25">
      <c r="A183" s="628"/>
      <c r="B183" s="628"/>
      <c r="C183" s="628"/>
      <c r="D183" s="628"/>
      <c r="E183" s="628"/>
      <c r="F183" s="628"/>
      <c r="G183" s="628"/>
      <c r="H183" s="628"/>
      <c r="I183" s="628"/>
      <c r="J183" s="628"/>
      <c r="M183" s="631"/>
      <c r="N183" s="630"/>
      <c r="O183" s="630"/>
      <c r="R183" s="630"/>
      <c r="S183" s="632"/>
      <c r="W183" s="631"/>
    </row>
    <row r="184" spans="1:23" s="629" customFormat="1" x14ac:dyDescent="0.25">
      <c r="A184" s="628"/>
      <c r="B184" s="628"/>
      <c r="C184" s="628"/>
      <c r="D184" s="628"/>
      <c r="E184" s="628"/>
      <c r="F184" s="628"/>
      <c r="G184" s="628"/>
      <c r="H184" s="628"/>
      <c r="I184" s="628"/>
      <c r="J184" s="628"/>
      <c r="M184" s="631"/>
      <c r="N184" s="630"/>
      <c r="O184" s="630"/>
      <c r="R184" s="630"/>
      <c r="S184" s="632"/>
      <c r="W184" s="631"/>
    </row>
    <row r="185" spans="1:23" s="629" customFormat="1" x14ac:dyDescent="0.25">
      <c r="A185" s="628"/>
      <c r="B185" s="628"/>
      <c r="C185" s="628"/>
      <c r="D185" s="628"/>
      <c r="E185" s="628"/>
      <c r="F185" s="628"/>
      <c r="G185" s="628"/>
      <c r="H185" s="628"/>
      <c r="I185" s="628"/>
      <c r="J185" s="628"/>
      <c r="M185" s="631"/>
      <c r="N185" s="630"/>
      <c r="O185" s="630"/>
      <c r="R185" s="630"/>
      <c r="S185" s="632"/>
      <c r="W185" s="631"/>
    </row>
    <row r="186" spans="1:23" s="629" customFormat="1" x14ac:dyDescent="0.25">
      <c r="A186" s="628"/>
      <c r="B186" s="628"/>
      <c r="C186" s="628"/>
      <c r="D186" s="628"/>
      <c r="E186" s="628"/>
      <c r="F186" s="628"/>
      <c r="G186" s="628"/>
      <c r="H186" s="628"/>
      <c r="I186" s="628"/>
      <c r="J186" s="628"/>
      <c r="M186" s="631"/>
      <c r="N186" s="630"/>
      <c r="O186" s="630"/>
      <c r="R186" s="630"/>
      <c r="S186" s="632"/>
      <c r="W186" s="631"/>
    </row>
    <row r="187" spans="1:23" s="629" customFormat="1" x14ac:dyDescent="0.25">
      <c r="A187" s="628"/>
      <c r="B187" s="628"/>
      <c r="C187" s="628"/>
      <c r="D187" s="628"/>
      <c r="E187" s="628"/>
      <c r="F187" s="628"/>
      <c r="G187" s="628"/>
      <c r="H187" s="628"/>
      <c r="I187" s="628"/>
      <c r="J187" s="628"/>
      <c r="M187" s="631"/>
      <c r="N187" s="630"/>
      <c r="O187" s="630"/>
      <c r="R187" s="630"/>
      <c r="S187" s="632"/>
      <c r="W187" s="631"/>
    </row>
    <row r="188" spans="1:23" s="629" customFormat="1" x14ac:dyDescent="0.25">
      <c r="A188" s="628"/>
      <c r="B188" s="628"/>
      <c r="C188" s="628"/>
      <c r="D188" s="628"/>
      <c r="E188" s="628"/>
      <c r="F188" s="628"/>
      <c r="G188" s="628"/>
      <c r="H188" s="628"/>
      <c r="I188" s="628"/>
      <c r="J188" s="628"/>
      <c r="M188" s="631"/>
      <c r="N188" s="630"/>
      <c r="O188" s="630"/>
      <c r="R188" s="630"/>
      <c r="S188" s="632"/>
      <c r="W188" s="631"/>
    </row>
    <row r="189" spans="1:23" s="629" customFormat="1" x14ac:dyDescent="0.25">
      <c r="A189" s="628"/>
      <c r="B189" s="628"/>
      <c r="C189" s="628"/>
      <c r="D189" s="628"/>
      <c r="E189" s="628"/>
      <c r="F189" s="628"/>
      <c r="G189" s="628"/>
      <c r="H189" s="628"/>
      <c r="I189" s="628"/>
      <c r="J189" s="628"/>
      <c r="M189" s="631"/>
      <c r="N189" s="630"/>
      <c r="O189" s="630"/>
      <c r="R189" s="630"/>
      <c r="S189" s="632"/>
      <c r="W189" s="631"/>
    </row>
    <row r="190" spans="1:23" s="629" customFormat="1" x14ac:dyDescent="0.25">
      <c r="A190" s="628"/>
      <c r="B190" s="628"/>
      <c r="C190" s="628"/>
      <c r="D190" s="628"/>
      <c r="E190" s="628"/>
      <c r="F190" s="628"/>
      <c r="G190" s="628"/>
      <c r="H190" s="628"/>
      <c r="I190" s="628"/>
      <c r="J190" s="628"/>
      <c r="M190" s="631"/>
      <c r="N190" s="630"/>
      <c r="O190" s="630"/>
      <c r="R190" s="630"/>
      <c r="S190" s="632"/>
      <c r="W190" s="631"/>
    </row>
    <row r="191" spans="1:23" s="629" customFormat="1" x14ac:dyDescent="0.25">
      <c r="A191" s="628"/>
      <c r="B191" s="628"/>
      <c r="C191" s="628"/>
      <c r="D191" s="628"/>
      <c r="E191" s="628"/>
      <c r="F191" s="628"/>
      <c r="G191" s="628"/>
      <c r="H191" s="628"/>
      <c r="I191" s="628"/>
      <c r="J191" s="628"/>
      <c r="M191" s="631"/>
      <c r="N191" s="630"/>
      <c r="O191" s="630"/>
      <c r="R191" s="630"/>
      <c r="S191" s="632"/>
      <c r="W191" s="631"/>
    </row>
    <row r="192" spans="1:23" s="629" customFormat="1" x14ac:dyDescent="0.25">
      <c r="A192" s="628"/>
      <c r="B192" s="628"/>
      <c r="C192" s="628"/>
      <c r="D192" s="628"/>
      <c r="E192" s="628"/>
      <c r="F192" s="628"/>
      <c r="G192" s="628"/>
      <c r="H192" s="628"/>
      <c r="I192" s="628"/>
      <c r="J192" s="628"/>
      <c r="M192" s="631"/>
      <c r="N192" s="630"/>
      <c r="O192" s="630"/>
      <c r="R192" s="630"/>
      <c r="S192" s="632"/>
      <c r="W192" s="631"/>
    </row>
    <row r="193" spans="1:23" s="629" customFormat="1" x14ac:dyDescent="0.25">
      <c r="A193" s="628"/>
      <c r="B193" s="628"/>
      <c r="C193" s="628"/>
      <c r="D193" s="628"/>
      <c r="E193" s="628"/>
      <c r="F193" s="628"/>
      <c r="G193" s="628"/>
      <c r="H193" s="628"/>
      <c r="I193" s="628"/>
      <c r="J193" s="628"/>
      <c r="M193" s="631"/>
      <c r="N193" s="630"/>
      <c r="O193" s="630"/>
      <c r="R193" s="630"/>
      <c r="S193" s="632"/>
      <c r="W193" s="631"/>
    </row>
    <row r="194" spans="1:23" s="629" customFormat="1" x14ac:dyDescent="0.25">
      <c r="A194" s="628"/>
      <c r="B194" s="628"/>
      <c r="C194" s="628"/>
      <c r="D194" s="628"/>
      <c r="E194" s="628"/>
      <c r="F194" s="628"/>
      <c r="G194" s="628"/>
      <c r="H194" s="628"/>
      <c r="I194" s="628"/>
      <c r="J194" s="628"/>
      <c r="M194" s="631"/>
      <c r="N194" s="630"/>
      <c r="O194" s="630"/>
      <c r="R194" s="630"/>
      <c r="S194" s="632"/>
      <c r="W194" s="631"/>
    </row>
    <row r="195" spans="1:23" s="629" customFormat="1" x14ac:dyDescent="0.25">
      <c r="A195" s="628"/>
      <c r="B195" s="628"/>
      <c r="C195" s="628"/>
      <c r="D195" s="628"/>
      <c r="E195" s="628"/>
      <c r="F195" s="628"/>
      <c r="G195" s="628"/>
      <c r="H195" s="628"/>
      <c r="I195" s="628"/>
      <c r="J195" s="628"/>
      <c r="M195" s="631"/>
      <c r="N195" s="630"/>
      <c r="O195" s="630"/>
      <c r="R195" s="630"/>
      <c r="S195" s="632"/>
      <c r="W195" s="631"/>
    </row>
    <row r="196" spans="1:23" s="629" customFormat="1" x14ac:dyDescent="0.25">
      <c r="A196" s="628"/>
      <c r="B196" s="628"/>
      <c r="C196" s="628"/>
      <c r="D196" s="628"/>
      <c r="E196" s="628"/>
      <c r="F196" s="628"/>
      <c r="G196" s="628"/>
      <c r="H196" s="628"/>
      <c r="I196" s="628"/>
      <c r="J196" s="628"/>
      <c r="M196" s="631"/>
      <c r="N196" s="630"/>
      <c r="O196" s="630"/>
      <c r="R196" s="630"/>
      <c r="S196" s="632"/>
      <c r="W196" s="631"/>
    </row>
    <row r="197" spans="1:23" s="629" customFormat="1" x14ac:dyDescent="0.25">
      <c r="A197" s="628"/>
      <c r="B197" s="628"/>
      <c r="C197" s="628"/>
      <c r="D197" s="628"/>
      <c r="E197" s="628"/>
      <c r="F197" s="628"/>
      <c r="G197" s="628"/>
      <c r="H197" s="628"/>
      <c r="I197" s="628"/>
      <c r="J197" s="628"/>
      <c r="M197" s="631"/>
      <c r="N197" s="630"/>
      <c r="O197" s="630"/>
      <c r="R197" s="630"/>
      <c r="S197" s="632"/>
      <c r="W197" s="631"/>
    </row>
    <row r="198" spans="1:23" s="629" customFormat="1" x14ac:dyDescent="0.25">
      <c r="A198" s="628"/>
      <c r="B198" s="628"/>
      <c r="C198" s="628"/>
      <c r="D198" s="628"/>
      <c r="E198" s="628"/>
      <c r="F198" s="628"/>
      <c r="G198" s="628"/>
      <c r="H198" s="628"/>
      <c r="I198" s="628"/>
      <c r="J198" s="628"/>
      <c r="M198" s="631"/>
      <c r="N198" s="630"/>
      <c r="O198" s="630"/>
      <c r="R198" s="630"/>
      <c r="S198" s="632"/>
      <c r="W198" s="631"/>
    </row>
    <row r="199" spans="1:23" s="629" customFormat="1" x14ac:dyDescent="0.25">
      <c r="A199" s="628"/>
      <c r="B199" s="628"/>
      <c r="C199" s="628"/>
      <c r="D199" s="628"/>
      <c r="E199" s="628"/>
      <c r="F199" s="628"/>
      <c r="G199" s="628"/>
      <c r="H199" s="628"/>
      <c r="I199" s="628"/>
      <c r="J199" s="628"/>
      <c r="M199" s="631"/>
      <c r="N199" s="630"/>
      <c r="O199" s="630"/>
      <c r="R199" s="630"/>
      <c r="S199" s="632"/>
      <c r="W199" s="631"/>
    </row>
    <row r="200" spans="1:23" s="629" customFormat="1" x14ac:dyDescent="0.25">
      <c r="A200" s="628"/>
      <c r="B200" s="628"/>
      <c r="C200" s="628"/>
      <c r="D200" s="628"/>
      <c r="E200" s="628"/>
      <c r="F200" s="628"/>
      <c r="G200" s="628"/>
      <c r="H200" s="628"/>
      <c r="I200" s="628"/>
      <c r="J200" s="628"/>
      <c r="M200" s="631"/>
      <c r="N200" s="630"/>
      <c r="O200" s="630"/>
      <c r="R200" s="630"/>
      <c r="S200" s="632"/>
      <c r="W200" s="631"/>
    </row>
    <row r="201" spans="1:23" s="629" customFormat="1" x14ac:dyDescent="0.25">
      <c r="A201" s="628"/>
      <c r="B201" s="628"/>
      <c r="C201" s="628"/>
      <c r="D201" s="628"/>
      <c r="E201" s="628"/>
      <c r="F201" s="628"/>
      <c r="G201" s="628"/>
      <c r="H201" s="628"/>
      <c r="I201" s="628"/>
      <c r="J201" s="628"/>
      <c r="M201" s="631"/>
      <c r="N201" s="630"/>
      <c r="O201" s="630"/>
      <c r="R201" s="630"/>
      <c r="S201" s="632"/>
      <c r="W201" s="631"/>
    </row>
    <row r="202" spans="1:23" s="629" customFormat="1" x14ac:dyDescent="0.25">
      <c r="A202" s="628"/>
      <c r="B202" s="628"/>
      <c r="C202" s="628"/>
      <c r="D202" s="628"/>
      <c r="E202" s="628"/>
      <c r="F202" s="628"/>
      <c r="G202" s="628"/>
      <c r="H202" s="628"/>
      <c r="I202" s="628"/>
      <c r="J202" s="628"/>
      <c r="M202" s="631"/>
      <c r="N202" s="630"/>
      <c r="O202" s="630"/>
      <c r="R202" s="630"/>
      <c r="S202" s="632"/>
      <c r="W202" s="631"/>
    </row>
    <row r="203" spans="1:23" s="629" customFormat="1" x14ac:dyDescent="0.25">
      <c r="A203" s="628"/>
      <c r="B203" s="628"/>
      <c r="C203" s="628"/>
      <c r="D203" s="628"/>
      <c r="E203" s="628"/>
      <c r="F203" s="628"/>
      <c r="G203" s="628"/>
      <c r="H203" s="628"/>
      <c r="I203" s="628"/>
      <c r="J203" s="628"/>
      <c r="M203" s="631"/>
      <c r="N203" s="630"/>
      <c r="O203" s="630"/>
      <c r="R203" s="630"/>
      <c r="S203" s="632"/>
      <c r="W203" s="631"/>
    </row>
    <row r="204" spans="1:23" s="629" customFormat="1" x14ac:dyDescent="0.25">
      <c r="A204" s="628"/>
      <c r="B204" s="628"/>
      <c r="C204" s="628"/>
      <c r="D204" s="628"/>
      <c r="E204" s="628"/>
      <c r="F204" s="628"/>
      <c r="G204" s="628"/>
      <c r="H204" s="628"/>
      <c r="I204" s="628"/>
      <c r="J204" s="628"/>
      <c r="M204" s="631"/>
      <c r="N204" s="630"/>
      <c r="O204" s="630"/>
      <c r="R204" s="630"/>
      <c r="S204" s="632"/>
      <c r="W204" s="631"/>
    </row>
    <row r="205" spans="1:23" s="629" customFormat="1" x14ac:dyDescent="0.25">
      <c r="A205" s="628"/>
      <c r="B205" s="628"/>
      <c r="C205" s="628"/>
      <c r="D205" s="628"/>
      <c r="E205" s="628"/>
      <c r="F205" s="628"/>
      <c r="G205" s="628"/>
      <c r="H205" s="628"/>
      <c r="I205" s="628"/>
      <c r="J205" s="628"/>
      <c r="M205" s="631"/>
      <c r="N205" s="630"/>
      <c r="O205" s="630"/>
      <c r="R205" s="630"/>
      <c r="S205" s="632"/>
      <c r="W205" s="631"/>
    </row>
    <row r="206" spans="1:23" s="629" customFormat="1" x14ac:dyDescent="0.25">
      <c r="A206" s="628"/>
      <c r="B206" s="628"/>
      <c r="C206" s="628"/>
      <c r="D206" s="628"/>
      <c r="E206" s="628"/>
      <c r="F206" s="628"/>
      <c r="G206" s="628"/>
      <c r="H206" s="628"/>
      <c r="I206" s="628"/>
      <c r="J206" s="628"/>
      <c r="M206" s="631"/>
      <c r="N206" s="630"/>
      <c r="O206" s="630"/>
      <c r="R206" s="630"/>
      <c r="S206" s="632"/>
      <c r="W206" s="631"/>
    </row>
    <row r="207" spans="1:23" s="629" customFormat="1" x14ac:dyDescent="0.25">
      <c r="A207" s="628"/>
      <c r="B207" s="628"/>
      <c r="C207" s="628"/>
      <c r="D207" s="628"/>
      <c r="E207" s="628"/>
      <c r="F207" s="628"/>
      <c r="G207" s="628"/>
      <c r="H207" s="628"/>
      <c r="I207" s="628"/>
      <c r="J207" s="628"/>
      <c r="M207" s="631"/>
      <c r="N207" s="630"/>
      <c r="O207" s="630"/>
      <c r="R207" s="630"/>
      <c r="S207" s="632"/>
      <c r="W207" s="631"/>
    </row>
    <row r="208" spans="1:23" s="629" customFormat="1" x14ac:dyDescent="0.25">
      <c r="A208" s="628"/>
      <c r="B208" s="628"/>
      <c r="C208" s="628"/>
      <c r="D208" s="628"/>
      <c r="E208" s="628"/>
      <c r="F208" s="628"/>
      <c r="G208" s="628"/>
      <c r="H208" s="628"/>
      <c r="I208" s="628"/>
      <c r="J208" s="628"/>
      <c r="M208" s="631"/>
      <c r="N208" s="630"/>
      <c r="O208" s="630"/>
      <c r="R208" s="630"/>
      <c r="S208" s="632"/>
      <c r="W208" s="631"/>
    </row>
    <row r="209" spans="1:23" s="629" customFormat="1" x14ac:dyDescent="0.25">
      <c r="A209" s="628"/>
      <c r="B209" s="628"/>
      <c r="C209" s="628"/>
      <c r="D209" s="628"/>
      <c r="E209" s="628"/>
      <c r="F209" s="628"/>
      <c r="G209" s="628"/>
      <c r="H209" s="628"/>
      <c r="I209" s="628"/>
      <c r="J209" s="628"/>
      <c r="M209" s="631"/>
      <c r="N209" s="630"/>
      <c r="O209" s="630"/>
      <c r="R209" s="630"/>
      <c r="S209" s="632"/>
      <c r="W209" s="631"/>
    </row>
    <row r="210" spans="1:23" s="629" customFormat="1" x14ac:dyDescent="0.25">
      <c r="A210" s="628"/>
      <c r="B210" s="628"/>
      <c r="C210" s="628"/>
      <c r="D210" s="628"/>
      <c r="E210" s="628"/>
      <c r="F210" s="628"/>
      <c r="G210" s="628"/>
      <c r="H210" s="628"/>
      <c r="I210" s="628"/>
      <c r="J210" s="628"/>
      <c r="M210" s="631"/>
      <c r="N210" s="630"/>
      <c r="O210" s="630"/>
      <c r="R210" s="630"/>
      <c r="S210" s="632"/>
      <c r="W210" s="631"/>
    </row>
    <row r="211" spans="1:23" s="629" customFormat="1" x14ac:dyDescent="0.25">
      <c r="A211" s="628"/>
      <c r="B211" s="628"/>
      <c r="C211" s="628"/>
      <c r="D211" s="628"/>
      <c r="E211" s="628"/>
      <c r="F211" s="628"/>
      <c r="G211" s="628"/>
      <c r="H211" s="628"/>
      <c r="I211" s="628"/>
      <c r="J211" s="628"/>
      <c r="M211" s="631"/>
      <c r="N211" s="630"/>
      <c r="O211" s="630"/>
      <c r="R211" s="630"/>
      <c r="S211" s="632"/>
      <c r="W211" s="631"/>
    </row>
    <row r="212" spans="1:23" s="629" customFormat="1" x14ac:dyDescent="0.25">
      <c r="A212" s="628"/>
      <c r="B212" s="628"/>
      <c r="C212" s="628"/>
      <c r="D212" s="628"/>
      <c r="E212" s="628"/>
      <c r="F212" s="628"/>
      <c r="G212" s="628"/>
      <c r="H212" s="628"/>
      <c r="I212" s="628"/>
      <c r="J212" s="628"/>
      <c r="M212" s="631"/>
      <c r="N212" s="630"/>
      <c r="O212" s="630"/>
      <c r="R212" s="630"/>
      <c r="S212" s="632"/>
      <c r="W212" s="631"/>
    </row>
    <row r="213" spans="1:23" s="629" customFormat="1" x14ac:dyDescent="0.25">
      <c r="A213" s="628"/>
      <c r="B213" s="628"/>
      <c r="C213" s="628"/>
      <c r="D213" s="628"/>
      <c r="E213" s="628"/>
      <c r="F213" s="628"/>
      <c r="G213" s="628"/>
      <c r="H213" s="628"/>
      <c r="I213" s="628"/>
      <c r="J213" s="628"/>
      <c r="M213" s="631"/>
      <c r="N213" s="630"/>
      <c r="O213" s="630"/>
      <c r="R213" s="630"/>
      <c r="S213" s="632"/>
      <c r="W213" s="631"/>
    </row>
    <row r="214" spans="1:23" s="629" customFormat="1" x14ac:dyDescent="0.25">
      <c r="A214" s="628"/>
      <c r="B214" s="628"/>
      <c r="C214" s="628"/>
      <c r="D214" s="628"/>
      <c r="E214" s="628"/>
      <c r="F214" s="628"/>
      <c r="G214" s="628"/>
      <c r="H214" s="628"/>
      <c r="I214" s="628"/>
      <c r="J214" s="628"/>
      <c r="M214" s="631"/>
      <c r="N214" s="630"/>
      <c r="O214" s="630"/>
      <c r="R214" s="630"/>
      <c r="S214" s="632"/>
      <c r="W214" s="631"/>
    </row>
    <row r="215" spans="1:23" s="629" customFormat="1" x14ac:dyDescent="0.25">
      <c r="A215" s="628"/>
      <c r="B215" s="628"/>
      <c r="C215" s="628"/>
      <c r="D215" s="628"/>
      <c r="E215" s="628"/>
      <c r="F215" s="628"/>
      <c r="G215" s="628"/>
      <c r="H215" s="628"/>
      <c r="I215" s="628"/>
      <c r="J215" s="628"/>
      <c r="M215" s="631"/>
      <c r="N215" s="630"/>
      <c r="O215" s="630"/>
      <c r="R215" s="630"/>
      <c r="S215" s="632"/>
      <c r="W215" s="631"/>
    </row>
    <row r="216" spans="1:23" s="629" customFormat="1" x14ac:dyDescent="0.25">
      <c r="A216" s="628"/>
      <c r="B216" s="628"/>
      <c r="C216" s="628"/>
      <c r="D216" s="628"/>
      <c r="E216" s="628"/>
      <c r="F216" s="628"/>
      <c r="G216" s="628"/>
      <c r="H216" s="628"/>
      <c r="I216" s="628"/>
      <c r="J216" s="628"/>
      <c r="M216" s="631"/>
      <c r="N216" s="630"/>
      <c r="O216" s="630"/>
      <c r="R216" s="630"/>
      <c r="S216" s="632"/>
      <c r="W216" s="631"/>
    </row>
    <row r="217" spans="1:23" s="629" customFormat="1" x14ac:dyDescent="0.25">
      <c r="A217" s="628"/>
      <c r="B217" s="628"/>
      <c r="C217" s="628"/>
      <c r="D217" s="628"/>
      <c r="E217" s="628"/>
      <c r="F217" s="628"/>
      <c r="G217" s="628"/>
      <c r="H217" s="628"/>
      <c r="I217" s="628"/>
      <c r="J217" s="628"/>
      <c r="M217" s="631"/>
      <c r="N217" s="630"/>
      <c r="O217" s="630"/>
      <c r="R217" s="630"/>
      <c r="S217" s="632"/>
      <c r="W217" s="631"/>
    </row>
    <row r="218" spans="1:23" s="629" customFormat="1" x14ac:dyDescent="0.25">
      <c r="A218" s="628"/>
      <c r="B218" s="628"/>
      <c r="C218" s="628"/>
      <c r="D218" s="628"/>
      <c r="E218" s="628"/>
      <c r="F218" s="628"/>
      <c r="G218" s="628"/>
      <c r="H218" s="628"/>
      <c r="I218" s="628"/>
      <c r="J218" s="628"/>
      <c r="M218" s="631"/>
      <c r="N218" s="630"/>
      <c r="O218" s="630"/>
      <c r="R218" s="630"/>
      <c r="S218" s="632"/>
      <c r="W218" s="631"/>
    </row>
    <row r="219" spans="1:23" s="629" customFormat="1" x14ac:dyDescent="0.25">
      <c r="A219" s="628"/>
      <c r="B219" s="628"/>
      <c r="C219" s="628"/>
      <c r="D219" s="628"/>
      <c r="E219" s="628"/>
      <c r="F219" s="628"/>
      <c r="G219" s="628"/>
      <c r="H219" s="628"/>
      <c r="I219" s="628"/>
      <c r="J219" s="628"/>
      <c r="M219" s="631"/>
      <c r="N219" s="630"/>
      <c r="O219" s="630"/>
      <c r="R219" s="630"/>
      <c r="S219" s="632"/>
      <c r="W219" s="631"/>
    </row>
    <row r="220" spans="1:23" s="629" customFormat="1" x14ac:dyDescent="0.25">
      <c r="A220" s="628"/>
      <c r="B220" s="628"/>
      <c r="C220" s="628"/>
      <c r="D220" s="628"/>
      <c r="E220" s="628"/>
      <c r="F220" s="628"/>
      <c r="G220" s="628"/>
      <c r="H220" s="628"/>
      <c r="I220" s="628"/>
      <c r="J220" s="628"/>
      <c r="M220" s="631"/>
      <c r="N220" s="630"/>
      <c r="O220" s="630"/>
      <c r="R220" s="630"/>
      <c r="S220" s="632"/>
      <c r="W220" s="631"/>
    </row>
    <row r="221" spans="1:23" s="629" customFormat="1" x14ac:dyDescent="0.25">
      <c r="A221" s="628"/>
      <c r="B221" s="628"/>
      <c r="C221" s="628"/>
      <c r="D221" s="628"/>
      <c r="E221" s="628"/>
      <c r="F221" s="628"/>
      <c r="G221" s="628"/>
      <c r="H221" s="628"/>
      <c r="I221" s="628"/>
      <c r="J221" s="628"/>
      <c r="M221" s="631"/>
      <c r="N221" s="630"/>
      <c r="O221" s="630"/>
      <c r="R221" s="630"/>
      <c r="S221" s="632"/>
      <c r="W221" s="631"/>
    </row>
    <row r="222" spans="1:23" s="629" customFormat="1" x14ac:dyDescent="0.25">
      <c r="A222" s="628"/>
      <c r="B222" s="628"/>
      <c r="C222" s="628"/>
      <c r="D222" s="628"/>
      <c r="E222" s="628"/>
      <c r="F222" s="628"/>
      <c r="G222" s="628"/>
      <c r="H222" s="628"/>
      <c r="I222" s="628"/>
      <c r="J222" s="628"/>
      <c r="M222" s="631"/>
      <c r="N222" s="630"/>
      <c r="O222" s="630"/>
      <c r="R222" s="630"/>
      <c r="S222" s="632"/>
      <c r="W222" s="631"/>
    </row>
    <row r="223" spans="1:23" s="629" customFormat="1" x14ac:dyDescent="0.25">
      <c r="A223" s="628"/>
      <c r="B223" s="628"/>
      <c r="C223" s="628"/>
      <c r="D223" s="628"/>
      <c r="E223" s="628"/>
      <c r="F223" s="628"/>
      <c r="G223" s="628"/>
      <c r="H223" s="628"/>
      <c r="I223" s="628"/>
      <c r="J223" s="628"/>
      <c r="M223" s="631"/>
      <c r="N223" s="630"/>
      <c r="O223" s="630"/>
      <c r="R223" s="630"/>
      <c r="S223" s="632"/>
      <c r="W223" s="631"/>
    </row>
    <row r="224" spans="1:23" s="629" customFormat="1" x14ac:dyDescent="0.25">
      <c r="A224" s="628"/>
      <c r="B224" s="628"/>
      <c r="C224" s="628"/>
      <c r="D224" s="628"/>
      <c r="E224" s="628"/>
      <c r="F224" s="628"/>
      <c r="G224" s="628"/>
      <c r="H224" s="628"/>
      <c r="I224" s="628"/>
      <c r="J224" s="628"/>
      <c r="M224" s="631"/>
      <c r="N224" s="630"/>
      <c r="O224" s="630"/>
      <c r="R224" s="630"/>
      <c r="S224" s="632"/>
      <c r="W224" s="631"/>
    </row>
    <row r="225" spans="1:23" s="629" customFormat="1" x14ac:dyDescent="0.25">
      <c r="A225" s="628"/>
      <c r="B225" s="628"/>
      <c r="C225" s="628"/>
      <c r="D225" s="628"/>
      <c r="E225" s="628"/>
      <c r="F225" s="628"/>
      <c r="G225" s="628"/>
      <c r="H225" s="628"/>
      <c r="I225" s="628"/>
      <c r="J225" s="628"/>
      <c r="M225" s="631"/>
      <c r="N225" s="630"/>
      <c r="O225" s="630"/>
      <c r="R225" s="630"/>
      <c r="S225" s="632"/>
      <c r="W225" s="631"/>
    </row>
    <row r="226" spans="1:23" s="629" customFormat="1" x14ac:dyDescent="0.25">
      <c r="A226" s="628"/>
      <c r="B226" s="628"/>
      <c r="C226" s="628"/>
      <c r="D226" s="628"/>
      <c r="E226" s="628"/>
      <c r="F226" s="628"/>
      <c r="G226" s="628"/>
      <c r="H226" s="628"/>
      <c r="I226" s="628"/>
      <c r="J226" s="628"/>
      <c r="M226" s="631"/>
      <c r="N226" s="630"/>
      <c r="O226" s="630"/>
      <c r="R226" s="630"/>
      <c r="S226" s="632"/>
      <c r="W226" s="631"/>
    </row>
    <row r="227" spans="1:23" s="629" customFormat="1" x14ac:dyDescent="0.25">
      <c r="A227" s="628"/>
      <c r="B227" s="628"/>
      <c r="C227" s="628"/>
      <c r="D227" s="628"/>
      <c r="E227" s="628"/>
      <c r="F227" s="628"/>
      <c r="G227" s="628"/>
      <c r="H227" s="628"/>
      <c r="I227" s="628"/>
      <c r="J227" s="628"/>
      <c r="M227" s="631"/>
      <c r="N227" s="630"/>
      <c r="O227" s="630"/>
      <c r="R227" s="630"/>
      <c r="S227" s="632"/>
      <c r="W227" s="631"/>
    </row>
    <row r="228" spans="1:23" s="629" customFormat="1" x14ac:dyDescent="0.25">
      <c r="A228" s="628"/>
      <c r="B228" s="628"/>
      <c r="C228" s="628"/>
      <c r="D228" s="628"/>
      <c r="E228" s="628"/>
      <c r="F228" s="628"/>
      <c r="G228" s="628"/>
      <c r="H228" s="628"/>
      <c r="I228" s="628"/>
      <c r="J228" s="628"/>
      <c r="M228" s="631"/>
      <c r="N228" s="630"/>
      <c r="O228" s="630"/>
      <c r="R228" s="630"/>
      <c r="S228" s="632"/>
      <c r="W228" s="631"/>
    </row>
    <row r="229" spans="1:23" s="629" customFormat="1" x14ac:dyDescent="0.25">
      <c r="A229" s="628"/>
      <c r="B229" s="628"/>
      <c r="C229" s="628"/>
      <c r="D229" s="628"/>
      <c r="E229" s="628"/>
      <c r="F229" s="628"/>
      <c r="G229" s="628"/>
      <c r="H229" s="628"/>
      <c r="I229" s="628"/>
      <c r="J229" s="628"/>
      <c r="M229" s="631"/>
      <c r="N229" s="630"/>
      <c r="O229" s="630"/>
      <c r="R229" s="630"/>
      <c r="S229" s="632"/>
      <c r="W229" s="631"/>
    </row>
    <row r="230" spans="1:23" s="629" customFormat="1" x14ac:dyDescent="0.25">
      <c r="A230" s="628"/>
      <c r="B230" s="628"/>
      <c r="C230" s="628"/>
      <c r="D230" s="628"/>
      <c r="E230" s="628"/>
      <c r="F230" s="628"/>
      <c r="G230" s="628"/>
      <c r="H230" s="628"/>
      <c r="I230" s="628"/>
      <c r="J230" s="628"/>
      <c r="M230" s="631"/>
      <c r="N230" s="630"/>
      <c r="O230" s="630"/>
      <c r="R230" s="630"/>
      <c r="S230" s="632"/>
      <c r="W230" s="631"/>
    </row>
    <row r="231" spans="1:23" s="629" customFormat="1" x14ac:dyDescent="0.25">
      <c r="A231" s="628"/>
      <c r="B231" s="628"/>
      <c r="C231" s="628"/>
      <c r="D231" s="628"/>
      <c r="E231" s="628"/>
      <c r="F231" s="628"/>
      <c r="G231" s="628"/>
      <c r="H231" s="628"/>
      <c r="I231" s="628"/>
      <c r="J231" s="628"/>
      <c r="M231" s="631"/>
      <c r="N231" s="630"/>
      <c r="O231" s="630"/>
      <c r="R231" s="630"/>
      <c r="S231" s="632"/>
      <c r="W231" s="631"/>
    </row>
    <row r="232" spans="1:23" s="629" customFormat="1" x14ac:dyDescent="0.25">
      <c r="A232" s="628"/>
      <c r="B232" s="628"/>
      <c r="C232" s="628"/>
      <c r="D232" s="628"/>
      <c r="E232" s="628"/>
      <c r="F232" s="628"/>
      <c r="G232" s="628"/>
      <c r="H232" s="628"/>
      <c r="I232" s="628"/>
      <c r="J232" s="628"/>
      <c r="M232" s="631"/>
      <c r="N232" s="630"/>
      <c r="O232" s="630"/>
      <c r="R232" s="630"/>
      <c r="S232" s="632"/>
      <c r="W232" s="631"/>
    </row>
    <row r="233" spans="1:23" s="629" customFormat="1" x14ac:dyDescent="0.25">
      <c r="A233" s="628"/>
      <c r="B233" s="628"/>
      <c r="C233" s="628"/>
      <c r="D233" s="628"/>
      <c r="E233" s="628"/>
      <c r="F233" s="628"/>
      <c r="G233" s="628"/>
      <c r="H233" s="628"/>
      <c r="I233" s="628"/>
      <c r="J233" s="628"/>
      <c r="M233" s="631"/>
      <c r="N233" s="630"/>
      <c r="O233" s="630"/>
      <c r="R233" s="630"/>
      <c r="S233" s="632"/>
      <c r="W233" s="631"/>
    </row>
    <row r="234" spans="1:23" s="629" customFormat="1" x14ac:dyDescent="0.25">
      <c r="A234" s="628"/>
      <c r="B234" s="628"/>
      <c r="C234" s="628"/>
      <c r="D234" s="628"/>
      <c r="E234" s="628"/>
      <c r="F234" s="628"/>
      <c r="G234" s="628"/>
      <c r="H234" s="628"/>
      <c r="I234" s="628"/>
      <c r="J234" s="628"/>
      <c r="M234" s="631"/>
      <c r="N234" s="630"/>
      <c r="O234" s="630"/>
      <c r="R234" s="630"/>
      <c r="S234" s="632"/>
      <c r="W234" s="631"/>
    </row>
    <row r="235" spans="1:23" s="629" customFormat="1" x14ac:dyDescent="0.25">
      <c r="A235" s="628"/>
      <c r="B235" s="628"/>
      <c r="C235" s="628"/>
      <c r="D235" s="628"/>
      <c r="E235" s="628"/>
      <c r="F235" s="628"/>
      <c r="G235" s="628"/>
      <c r="H235" s="628"/>
      <c r="I235" s="628"/>
      <c r="J235" s="628"/>
      <c r="M235" s="631"/>
      <c r="N235" s="630"/>
      <c r="O235" s="630"/>
      <c r="R235" s="630"/>
      <c r="S235" s="632"/>
      <c r="W235" s="631"/>
    </row>
    <row r="236" spans="1:23" s="629" customFormat="1" x14ac:dyDescent="0.25">
      <c r="A236" s="628"/>
      <c r="B236" s="628"/>
      <c r="C236" s="628"/>
      <c r="D236" s="628"/>
      <c r="E236" s="628"/>
      <c r="F236" s="628"/>
      <c r="G236" s="628"/>
      <c r="H236" s="628"/>
      <c r="I236" s="628"/>
      <c r="J236" s="628"/>
      <c r="M236" s="631"/>
      <c r="N236" s="630"/>
      <c r="O236" s="630"/>
      <c r="R236" s="630"/>
      <c r="S236" s="632"/>
      <c r="W236" s="631"/>
    </row>
    <row r="237" spans="1:23" s="629" customFormat="1" x14ac:dyDescent="0.25">
      <c r="A237" s="628"/>
      <c r="B237" s="628"/>
      <c r="C237" s="628"/>
      <c r="D237" s="628"/>
      <c r="E237" s="628"/>
      <c r="F237" s="628"/>
      <c r="G237" s="628"/>
      <c r="H237" s="628"/>
      <c r="I237" s="628"/>
      <c r="J237" s="628"/>
      <c r="M237" s="631"/>
      <c r="N237" s="630"/>
      <c r="O237" s="630"/>
      <c r="R237" s="630"/>
      <c r="S237" s="632"/>
      <c r="W237" s="631"/>
    </row>
    <row r="238" spans="1:23" s="629" customFormat="1" x14ac:dyDescent="0.25">
      <c r="A238" s="628"/>
      <c r="B238" s="628"/>
      <c r="C238" s="628"/>
      <c r="D238" s="628"/>
      <c r="E238" s="628"/>
      <c r="F238" s="628"/>
      <c r="G238" s="628"/>
      <c r="H238" s="628"/>
      <c r="I238" s="628"/>
      <c r="J238" s="628"/>
      <c r="M238" s="631"/>
      <c r="N238" s="630"/>
      <c r="O238" s="630"/>
      <c r="R238" s="630"/>
      <c r="S238" s="632"/>
      <c r="W238" s="631"/>
    </row>
    <row r="239" spans="1:23" s="629" customFormat="1" x14ac:dyDescent="0.25">
      <c r="A239" s="628"/>
      <c r="B239" s="628"/>
      <c r="C239" s="628"/>
      <c r="D239" s="628"/>
      <c r="E239" s="628"/>
      <c r="F239" s="628"/>
      <c r="G239" s="628"/>
      <c r="H239" s="628"/>
      <c r="I239" s="628"/>
      <c r="J239" s="628"/>
      <c r="M239" s="631"/>
      <c r="N239" s="630"/>
      <c r="O239" s="630"/>
      <c r="R239" s="630"/>
      <c r="S239" s="632"/>
      <c r="W239" s="631"/>
    </row>
    <row r="240" spans="1:23" s="629" customFormat="1" x14ac:dyDescent="0.25">
      <c r="A240" s="628"/>
      <c r="B240" s="628"/>
      <c r="C240" s="628"/>
      <c r="D240" s="628"/>
      <c r="E240" s="628"/>
      <c r="F240" s="628"/>
      <c r="G240" s="628"/>
      <c r="H240" s="628"/>
      <c r="I240" s="628"/>
      <c r="J240" s="628"/>
      <c r="M240" s="631"/>
      <c r="N240" s="630"/>
      <c r="O240" s="630"/>
      <c r="R240" s="630"/>
      <c r="S240" s="632"/>
      <c r="W240" s="631"/>
    </row>
    <row r="241" spans="1:23" s="629" customFormat="1" x14ac:dyDescent="0.25">
      <c r="A241" s="628"/>
      <c r="B241" s="628"/>
      <c r="C241" s="628"/>
      <c r="D241" s="628"/>
      <c r="E241" s="628"/>
      <c r="F241" s="628"/>
      <c r="G241" s="628"/>
      <c r="H241" s="628"/>
      <c r="I241" s="628"/>
      <c r="J241" s="628"/>
      <c r="M241" s="631"/>
      <c r="N241" s="630"/>
      <c r="O241" s="630"/>
      <c r="R241" s="630"/>
      <c r="S241" s="632"/>
      <c r="W241" s="631"/>
    </row>
    <row r="242" spans="1:23" s="629" customFormat="1" x14ac:dyDescent="0.25">
      <c r="A242" s="628"/>
      <c r="B242" s="628"/>
      <c r="C242" s="628"/>
      <c r="D242" s="628"/>
      <c r="E242" s="628"/>
      <c r="F242" s="628"/>
      <c r="G242" s="628"/>
      <c r="H242" s="628"/>
      <c r="I242" s="628"/>
      <c r="J242" s="628"/>
      <c r="M242" s="631"/>
      <c r="N242" s="630"/>
      <c r="O242" s="630"/>
      <c r="R242" s="630"/>
      <c r="S242" s="632"/>
      <c r="W242" s="631"/>
    </row>
    <row r="243" spans="1:23" s="629" customFormat="1" x14ac:dyDescent="0.25">
      <c r="A243" s="628"/>
      <c r="B243" s="628"/>
      <c r="C243" s="628"/>
      <c r="D243" s="628"/>
      <c r="E243" s="628"/>
      <c r="F243" s="628"/>
      <c r="G243" s="628"/>
      <c r="H243" s="628"/>
      <c r="I243" s="628"/>
      <c r="J243" s="628"/>
      <c r="M243" s="631"/>
      <c r="N243" s="630"/>
      <c r="O243" s="630"/>
      <c r="R243" s="630"/>
      <c r="S243" s="632"/>
      <c r="W243" s="631"/>
    </row>
    <row r="244" spans="1:23" s="629" customFormat="1" x14ac:dyDescent="0.25">
      <c r="A244" s="628"/>
      <c r="B244" s="628"/>
      <c r="C244" s="628"/>
      <c r="D244" s="628"/>
      <c r="E244" s="628"/>
      <c r="F244" s="628"/>
      <c r="G244" s="628"/>
      <c r="H244" s="628"/>
      <c r="I244" s="628"/>
      <c r="J244" s="628"/>
      <c r="M244" s="631"/>
      <c r="N244" s="630"/>
      <c r="O244" s="630"/>
      <c r="R244" s="630"/>
      <c r="S244" s="632"/>
      <c r="W244" s="631"/>
    </row>
    <row r="245" spans="1:23" s="629" customFormat="1" x14ac:dyDescent="0.25">
      <c r="A245" s="628"/>
      <c r="B245" s="628"/>
      <c r="C245" s="628"/>
      <c r="D245" s="628"/>
      <c r="E245" s="628"/>
      <c r="F245" s="628"/>
      <c r="G245" s="628"/>
      <c r="H245" s="628"/>
      <c r="I245" s="628"/>
      <c r="J245" s="628"/>
      <c r="M245" s="631"/>
      <c r="N245" s="630"/>
      <c r="O245" s="630"/>
      <c r="R245" s="630"/>
      <c r="S245" s="632"/>
      <c r="W245" s="631"/>
    </row>
    <row r="246" spans="1:23" s="629" customFormat="1" x14ac:dyDescent="0.25">
      <c r="A246" s="628"/>
      <c r="B246" s="628"/>
      <c r="C246" s="628"/>
      <c r="D246" s="628"/>
      <c r="E246" s="628"/>
      <c r="F246" s="628"/>
      <c r="G246" s="628"/>
      <c r="H246" s="628"/>
      <c r="I246" s="628"/>
      <c r="J246" s="628"/>
      <c r="M246" s="631"/>
      <c r="N246" s="630"/>
      <c r="O246" s="630"/>
      <c r="R246" s="630"/>
      <c r="S246" s="632"/>
      <c r="W246" s="631"/>
    </row>
    <row r="247" spans="1:23" s="629" customFormat="1" x14ac:dyDescent="0.25">
      <c r="A247" s="628"/>
      <c r="B247" s="628"/>
      <c r="C247" s="628"/>
      <c r="D247" s="628"/>
      <c r="E247" s="628"/>
      <c r="F247" s="628"/>
      <c r="G247" s="628"/>
      <c r="H247" s="628"/>
      <c r="I247" s="628"/>
      <c r="J247" s="628"/>
      <c r="M247" s="631"/>
      <c r="N247" s="630"/>
      <c r="O247" s="630"/>
      <c r="R247" s="630"/>
      <c r="S247" s="632"/>
      <c r="W247" s="631"/>
    </row>
    <row r="248" spans="1:23" s="629" customFormat="1" x14ac:dyDescent="0.25">
      <c r="A248" s="628"/>
      <c r="B248" s="628"/>
      <c r="C248" s="628"/>
      <c r="D248" s="628"/>
      <c r="E248" s="628"/>
      <c r="F248" s="628"/>
      <c r="G248" s="628"/>
      <c r="H248" s="628"/>
      <c r="I248" s="628"/>
      <c r="J248" s="628"/>
      <c r="M248" s="631"/>
      <c r="N248" s="630"/>
      <c r="O248" s="630"/>
      <c r="R248" s="630"/>
      <c r="S248" s="632"/>
      <c r="W248" s="631"/>
    </row>
    <row r="249" spans="1:23" s="629" customFormat="1" x14ac:dyDescent="0.25">
      <c r="A249" s="628"/>
      <c r="B249" s="628"/>
      <c r="C249" s="628"/>
      <c r="D249" s="628"/>
      <c r="E249" s="628"/>
      <c r="F249" s="628"/>
      <c r="G249" s="628"/>
      <c r="H249" s="628"/>
      <c r="I249" s="628"/>
      <c r="J249" s="628"/>
      <c r="M249" s="631"/>
      <c r="N249" s="630"/>
      <c r="O249" s="630"/>
      <c r="R249" s="630"/>
      <c r="S249" s="632"/>
      <c r="W249" s="631"/>
    </row>
    <row r="250" spans="1:23" s="629" customFormat="1" x14ac:dyDescent="0.25">
      <c r="A250" s="628"/>
      <c r="B250" s="628"/>
      <c r="C250" s="628"/>
      <c r="D250" s="628"/>
      <c r="E250" s="628"/>
      <c r="F250" s="628"/>
      <c r="G250" s="628"/>
      <c r="H250" s="628"/>
      <c r="I250" s="628"/>
      <c r="J250" s="628"/>
      <c r="M250" s="631"/>
      <c r="N250" s="630"/>
      <c r="O250" s="630"/>
      <c r="R250" s="630"/>
      <c r="S250" s="632"/>
      <c r="W250" s="631"/>
    </row>
    <row r="251" spans="1:23" s="629" customFormat="1" x14ac:dyDescent="0.25">
      <c r="A251" s="628"/>
      <c r="B251" s="628"/>
      <c r="C251" s="628"/>
      <c r="D251" s="628"/>
      <c r="E251" s="628"/>
      <c r="F251" s="628"/>
      <c r="G251" s="628"/>
      <c r="H251" s="628"/>
      <c r="I251" s="628"/>
      <c r="J251" s="628"/>
      <c r="M251" s="631"/>
      <c r="N251" s="630"/>
      <c r="O251" s="630"/>
      <c r="R251" s="630"/>
      <c r="S251" s="632"/>
      <c r="W251" s="631"/>
    </row>
    <row r="252" spans="1:23" s="629" customFormat="1" x14ac:dyDescent="0.25">
      <c r="A252" s="628"/>
      <c r="B252" s="628"/>
      <c r="C252" s="628"/>
      <c r="D252" s="628"/>
      <c r="E252" s="628"/>
      <c r="F252" s="628"/>
      <c r="G252" s="628"/>
      <c r="H252" s="628"/>
      <c r="I252" s="628"/>
      <c r="J252" s="628"/>
      <c r="M252" s="631"/>
      <c r="N252" s="630"/>
      <c r="O252" s="630"/>
      <c r="R252" s="630"/>
      <c r="S252" s="632"/>
      <c r="W252" s="631"/>
    </row>
    <row r="253" spans="1:23" s="629" customFormat="1" x14ac:dyDescent="0.25">
      <c r="A253" s="628"/>
      <c r="B253" s="628"/>
      <c r="C253" s="628"/>
      <c r="D253" s="628"/>
      <c r="E253" s="628"/>
      <c r="F253" s="628"/>
      <c r="G253" s="628"/>
      <c r="H253" s="628"/>
      <c r="I253" s="628"/>
      <c r="J253" s="628"/>
      <c r="M253" s="631"/>
      <c r="N253" s="630"/>
      <c r="O253" s="630"/>
      <c r="R253" s="630"/>
      <c r="S253" s="632"/>
      <c r="W253" s="631"/>
    </row>
    <row r="254" spans="1:23" s="629" customFormat="1" x14ac:dyDescent="0.25">
      <c r="A254" s="628"/>
      <c r="B254" s="628"/>
      <c r="C254" s="628"/>
      <c r="D254" s="628"/>
      <c r="E254" s="628"/>
      <c r="F254" s="628"/>
      <c r="G254" s="628"/>
      <c r="H254" s="628"/>
      <c r="I254" s="628"/>
      <c r="J254" s="628"/>
      <c r="M254" s="631"/>
      <c r="N254" s="630"/>
      <c r="O254" s="630"/>
      <c r="R254" s="630"/>
      <c r="S254" s="632"/>
      <c r="W254" s="631"/>
    </row>
    <row r="255" spans="1:23" s="629" customFormat="1" x14ac:dyDescent="0.25">
      <c r="A255" s="628"/>
      <c r="B255" s="628"/>
      <c r="C255" s="628"/>
      <c r="D255" s="628"/>
      <c r="E255" s="628"/>
      <c r="F255" s="628"/>
      <c r="G255" s="628"/>
      <c r="H255" s="628"/>
      <c r="I255" s="628"/>
      <c r="J255" s="628"/>
      <c r="M255" s="631"/>
      <c r="N255" s="630"/>
      <c r="O255" s="630"/>
      <c r="R255" s="630"/>
      <c r="S255" s="632"/>
      <c r="W255" s="631"/>
    </row>
    <row r="256" spans="1:23" s="629" customFormat="1" x14ac:dyDescent="0.25">
      <c r="A256" s="628"/>
      <c r="B256" s="628"/>
      <c r="C256" s="628"/>
      <c r="D256" s="628"/>
      <c r="E256" s="628"/>
      <c r="F256" s="628"/>
      <c r="G256" s="628"/>
      <c r="H256" s="628"/>
      <c r="I256" s="628"/>
      <c r="J256" s="628"/>
      <c r="M256" s="631"/>
      <c r="N256" s="630"/>
      <c r="O256" s="630"/>
      <c r="R256" s="630"/>
      <c r="S256" s="632"/>
      <c r="W256" s="631"/>
    </row>
    <row r="257" spans="1:23" s="629" customFormat="1" x14ac:dyDescent="0.25">
      <c r="A257" s="628"/>
      <c r="B257" s="628"/>
      <c r="C257" s="628"/>
      <c r="D257" s="628"/>
      <c r="E257" s="628"/>
      <c r="F257" s="628"/>
      <c r="G257" s="628"/>
      <c r="H257" s="628"/>
      <c r="I257" s="628"/>
      <c r="J257" s="628"/>
      <c r="M257" s="631"/>
      <c r="N257" s="630"/>
      <c r="O257" s="630"/>
      <c r="R257" s="630"/>
      <c r="S257" s="632"/>
      <c r="W257" s="631"/>
    </row>
    <row r="258" spans="1:23" s="629" customFormat="1" x14ac:dyDescent="0.25">
      <c r="A258" s="628"/>
      <c r="B258" s="628"/>
      <c r="C258" s="628"/>
      <c r="D258" s="628"/>
      <c r="E258" s="628"/>
      <c r="F258" s="628"/>
      <c r="G258" s="628"/>
      <c r="H258" s="628"/>
      <c r="I258" s="628"/>
      <c r="J258" s="628"/>
      <c r="M258" s="631"/>
      <c r="N258" s="630"/>
      <c r="O258" s="630"/>
      <c r="R258" s="630"/>
      <c r="S258" s="632"/>
      <c r="W258" s="631"/>
    </row>
    <row r="259" spans="1:23" s="629" customFormat="1" x14ac:dyDescent="0.25">
      <c r="A259" s="628"/>
      <c r="B259" s="628"/>
      <c r="C259" s="628"/>
      <c r="D259" s="628"/>
      <c r="E259" s="628"/>
      <c r="F259" s="628"/>
      <c r="G259" s="628"/>
      <c r="H259" s="628"/>
      <c r="I259" s="628"/>
      <c r="J259" s="628"/>
      <c r="M259" s="631"/>
      <c r="N259" s="630"/>
      <c r="O259" s="630"/>
      <c r="R259" s="630"/>
      <c r="S259" s="632"/>
      <c r="W259" s="631"/>
    </row>
    <row r="260" spans="1:23" s="629" customFormat="1" x14ac:dyDescent="0.25">
      <c r="A260" s="628"/>
      <c r="B260" s="628"/>
      <c r="C260" s="628"/>
      <c r="D260" s="628"/>
      <c r="E260" s="628"/>
      <c r="F260" s="628"/>
      <c r="G260" s="628"/>
      <c r="H260" s="628"/>
      <c r="I260" s="628"/>
      <c r="J260" s="628"/>
      <c r="M260" s="631"/>
      <c r="N260" s="630"/>
      <c r="O260" s="630"/>
      <c r="R260" s="630"/>
      <c r="S260" s="632"/>
      <c r="W260" s="631"/>
    </row>
    <row r="261" spans="1:23" s="629" customFormat="1" x14ac:dyDescent="0.25">
      <c r="A261" s="628"/>
      <c r="B261" s="628"/>
      <c r="C261" s="628"/>
      <c r="D261" s="628"/>
      <c r="E261" s="628"/>
      <c r="F261" s="628"/>
      <c r="G261" s="628"/>
      <c r="H261" s="628"/>
      <c r="I261" s="628"/>
      <c r="J261" s="628"/>
      <c r="M261" s="631"/>
      <c r="N261" s="630"/>
      <c r="O261" s="630"/>
      <c r="R261" s="630"/>
      <c r="S261" s="632"/>
      <c r="W261" s="631"/>
    </row>
    <row r="262" spans="1:23" s="629" customFormat="1" x14ac:dyDescent="0.25">
      <c r="A262" s="628"/>
      <c r="B262" s="628"/>
      <c r="C262" s="628"/>
      <c r="D262" s="628"/>
      <c r="E262" s="628"/>
      <c r="F262" s="628"/>
      <c r="G262" s="628"/>
      <c r="H262" s="628"/>
      <c r="I262" s="628"/>
      <c r="J262" s="628"/>
      <c r="M262" s="631"/>
      <c r="N262" s="630"/>
      <c r="O262" s="630"/>
      <c r="R262" s="630"/>
      <c r="S262" s="632"/>
      <c r="W262" s="631"/>
    </row>
    <row r="263" spans="1:23" s="629" customFormat="1" x14ac:dyDescent="0.25">
      <c r="A263" s="628"/>
      <c r="B263" s="628"/>
      <c r="C263" s="628"/>
      <c r="D263" s="628"/>
      <c r="E263" s="628"/>
      <c r="F263" s="628"/>
      <c r="G263" s="628"/>
      <c r="H263" s="628"/>
      <c r="I263" s="628"/>
      <c r="J263" s="628"/>
      <c r="M263" s="631"/>
      <c r="N263" s="630"/>
      <c r="O263" s="630"/>
      <c r="R263" s="630"/>
      <c r="S263" s="632"/>
      <c r="W263" s="631"/>
    </row>
    <row r="264" spans="1:23" s="629" customFormat="1" x14ac:dyDescent="0.25">
      <c r="A264" s="628"/>
      <c r="B264" s="628"/>
      <c r="C264" s="628"/>
      <c r="D264" s="628"/>
      <c r="E264" s="628"/>
      <c r="F264" s="628"/>
      <c r="G264" s="628"/>
      <c r="H264" s="628"/>
      <c r="I264" s="628"/>
      <c r="J264" s="628"/>
      <c r="M264" s="631"/>
      <c r="N264" s="630"/>
      <c r="O264" s="630"/>
      <c r="R264" s="630"/>
      <c r="S264" s="632"/>
      <c r="W264" s="631"/>
    </row>
    <row r="265" spans="1:23" s="629" customFormat="1" x14ac:dyDescent="0.25">
      <c r="A265" s="628"/>
      <c r="B265" s="628"/>
      <c r="C265" s="628"/>
      <c r="D265" s="628"/>
      <c r="E265" s="628"/>
      <c r="F265" s="628"/>
      <c r="G265" s="628"/>
      <c r="H265" s="628"/>
      <c r="I265" s="628"/>
      <c r="J265" s="628"/>
      <c r="M265" s="631"/>
      <c r="N265" s="630"/>
      <c r="O265" s="630"/>
      <c r="R265" s="630"/>
      <c r="S265" s="632"/>
      <c r="W265" s="631"/>
    </row>
    <row r="266" spans="1:23" s="629" customFormat="1" x14ac:dyDescent="0.25">
      <c r="A266" s="628"/>
      <c r="B266" s="628"/>
      <c r="C266" s="628"/>
      <c r="D266" s="628"/>
      <c r="E266" s="628"/>
      <c r="F266" s="628"/>
      <c r="G266" s="628"/>
      <c r="H266" s="628"/>
      <c r="I266" s="628"/>
      <c r="J266" s="628"/>
      <c r="M266" s="631"/>
      <c r="N266" s="630"/>
      <c r="O266" s="630"/>
      <c r="R266" s="630"/>
      <c r="S266" s="632"/>
      <c r="W266" s="631"/>
    </row>
    <row r="267" spans="1:23" s="629" customFormat="1" x14ac:dyDescent="0.25">
      <c r="A267" s="628"/>
      <c r="B267" s="628"/>
      <c r="C267" s="628"/>
      <c r="D267" s="628"/>
      <c r="E267" s="628"/>
      <c r="F267" s="628"/>
      <c r="G267" s="628"/>
      <c r="H267" s="628"/>
      <c r="I267" s="628"/>
      <c r="J267" s="628"/>
      <c r="M267" s="631"/>
      <c r="N267" s="630"/>
      <c r="O267" s="630"/>
      <c r="R267" s="630"/>
      <c r="S267" s="632"/>
      <c r="W267" s="631"/>
    </row>
    <row r="268" spans="1:23" s="629" customFormat="1" x14ac:dyDescent="0.25">
      <c r="A268" s="628"/>
      <c r="B268" s="628"/>
      <c r="C268" s="628"/>
      <c r="D268" s="628"/>
      <c r="E268" s="628"/>
      <c r="F268" s="628"/>
      <c r="G268" s="628"/>
      <c r="H268" s="628"/>
      <c r="I268" s="628"/>
      <c r="J268" s="628"/>
      <c r="M268" s="631"/>
      <c r="N268" s="630"/>
      <c r="O268" s="630"/>
      <c r="R268" s="630"/>
      <c r="S268" s="632"/>
      <c r="W268" s="631"/>
    </row>
    <row r="269" spans="1:23" s="629" customFormat="1" x14ac:dyDescent="0.25">
      <c r="A269" s="628"/>
      <c r="B269" s="628"/>
      <c r="C269" s="628"/>
      <c r="D269" s="628"/>
      <c r="E269" s="628"/>
      <c r="F269" s="628"/>
      <c r="G269" s="628"/>
      <c r="H269" s="628"/>
      <c r="I269" s="628"/>
      <c r="J269" s="628"/>
      <c r="M269" s="631"/>
      <c r="N269" s="630"/>
      <c r="O269" s="630"/>
      <c r="R269" s="630"/>
      <c r="S269" s="632"/>
      <c r="W269" s="631"/>
    </row>
    <row r="270" spans="1:23" s="629" customFormat="1" x14ac:dyDescent="0.25">
      <c r="A270" s="628"/>
      <c r="B270" s="628"/>
      <c r="C270" s="628"/>
      <c r="D270" s="628"/>
      <c r="E270" s="628"/>
      <c r="F270" s="628"/>
      <c r="G270" s="628"/>
      <c r="H270" s="628"/>
      <c r="I270" s="628"/>
      <c r="J270" s="628"/>
      <c r="M270" s="631"/>
      <c r="N270" s="630"/>
      <c r="O270" s="630"/>
      <c r="R270" s="630"/>
      <c r="S270" s="632"/>
      <c r="W270" s="631"/>
    </row>
    <row r="271" spans="1:23" s="629" customFormat="1" x14ac:dyDescent="0.25">
      <c r="A271" s="628"/>
      <c r="B271" s="628"/>
      <c r="C271" s="628"/>
      <c r="D271" s="628"/>
      <c r="E271" s="628"/>
      <c r="F271" s="628"/>
      <c r="G271" s="628"/>
      <c r="H271" s="628"/>
      <c r="I271" s="628"/>
      <c r="J271" s="628"/>
      <c r="M271" s="631"/>
      <c r="N271" s="630"/>
      <c r="O271" s="630"/>
      <c r="R271" s="630"/>
      <c r="S271" s="632"/>
      <c r="W271" s="631"/>
    </row>
    <row r="272" spans="1:23" s="629" customFormat="1" x14ac:dyDescent="0.25">
      <c r="A272" s="628"/>
      <c r="B272" s="628"/>
      <c r="C272" s="628"/>
      <c r="D272" s="628"/>
      <c r="E272" s="628"/>
      <c r="F272" s="628"/>
      <c r="G272" s="628"/>
      <c r="H272" s="628"/>
      <c r="I272" s="628"/>
      <c r="J272" s="628"/>
      <c r="M272" s="631"/>
      <c r="N272" s="630"/>
      <c r="O272" s="630"/>
      <c r="R272" s="630"/>
      <c r="S272" s="632"/>
      <c r="W272" s="631"/>
    </row>
    <row r="273" spans="1:23" s="629" customFormat="1" x14ac:dyDescent="0.25">
      <c r="A273" s="628"/>
      <c r="B273" s="628"/>
      <c r="C273" s="628"/>
      <c r="D273" s="628"/>
      <c r="E273" s="628"/>
      <c r="F273" s="628"/>
      <c r="G273" s="628"/>
      <c r="H273" s="628"/>
      <c r="I273" s="628"/>
      <c r="J273" s="628"/>
      <c r="M273" s="631"/>
      <c r="N273" s="630"/>
      <c r="O273" s="630"/>
      <c r="R273" s="630"/>
      <c r="S273" s="632"/>
      <c r="W273" s="631"/>
    </row>
    <row r="274" spans="1:23" s="629" customFormat="1" x14ac:dyDescent="0.25">
      <c r="A274" s="628"/>
      <c r="B274" s="628"/>
      <c r="C274" s="628"/>
      <c r="D274" s="628"/>
      <c r="E274" s="628"/>
      <c r="F274" s="628"/>
      <c r="G274" s="628"/>
      <c r="H274" s="628"/>
      <c r="I274" s="628"/>
      <c r="J274" s="628"/>
      <c r="M274" s="631"/>
      <c r="N274" s="630"/>
      <c r="O274" s="630"/>
      <c r="R274" s="630"/>
      <c r="S274" s="632"/>
      <c r="W274" s="631"/>
    </row>
    <row r="275" spans="1:23" s="629" customFormat="1" x14ac:dyDescent="0.25">
      <c r="A275" s="628"/>
      <c r="B275" s="628"/>
      <c r="C275" s="628"/>
      <c r="D275" s="628"/>
      <c r="E275" s="628"/>
      <c r="F275" s="628"/>
      <c r="G275" s="628"/>
      <c r="H275" s="628"/>
      <c r="I275" s="628"/>
      <c r="J275" s="628"/>
      <c r="M275" s="631"/>
      <c r="N275" s="630"/>
      <c r="O275" s="630"/>
      <c r="R275" s="630"/>
      <c r="S275" s="632"/>
      <c r="W275" s="631"/>
    </row>
    <row r="276" spans="1:23" s="629" customFormat="1" x14ac:dyDescent="0.25">
      <c r="A276" s="628"/>
      <c r="B276" s="628"/>
      <c r="C276" s="628"/>
      <c r="D276" s="628"/>
      <c r="E276" s="628"/>
      <c r="F276" s="628"/>
      <c r="G276" s="628"/>
      <c r="H276" s="628"/>
      <c r="I276" s="628"/>
      <c r="J276" s="628"/>
      <c r="M276" s="631"/>
      <c r="N276" s="630"/>
      <c r="O276" s="630"/>
      <c r="R276" s="630"/>
      <c r="S276" s="632"/>
      <c r="W276" s="631"/>
    </row>
    <row r="277" spans="1:23" s="629" customFormat="1" x14ac:dyDescent="0.25">
      <c r="A277" s="628"/>
      <c r="B277" s="628"/>
      <c r="C277" s="628"/>
      <c r="D277" s="628"/>
      <c r="E277" s="628"/>
      <c r="F277" s="628"/>
      <c r="G277" s="628"/>
      <c r="H277" s="628"/>
      <c r="I277" s="628"/>
      <c r="J277" s="628"/>
      <c r="M277" s="631"/>
      <c r="N277" s="630"/>
      <c r="O277" s="630"/>
      <c r="R277" s="630"/>
      <c r="S277" s="632"/>
      <c r="W277" s="631"/>
    </row>
    <row r="278" spans="1:23" s="629" customFormat="1" x14ac:dyDescent="0.25">
      <c r="A278" s="628"/>
      <c r="B278" s="628"/>
      <c r="C278" s="628"/>
      <c r="D278" s="628"/>
      <c r="E278" s="628"/>
      <c r="F278" s="628"/>
      <c r="G278" s="628"/>
      <c r="H278" s="628"/>
      <c r="I278" s="628"/>
      <c r="J278" s="628"/>
      <c r="M278" s="631"/>
      <c r="N278" s="630"/>
      <c r="O278" s="630"/>
      <c r="R278" s="630"/>
      <c r="S278" s="632"/>
      <c r="W278" s="631"/>
    </row>
    <row r="279" spans="1:23" s="629" customFormat="1" x14ac:dyDescent="0.25">
      <c r="A279" s="628"/>
      <c r="B279" s="628"/>
      <c r="C279" s="628"/>
      <c r="D279" s="628"/>
      <c r="E279" s="628"/>
      <c r="F279" s="628"/>
      <c r="G279" s="628"/>
      <c r="H279" s="628"/>
      <c r="I279" s="628"/>
      <c r="J279" s="628"/>
      <c r="M279" s="631"/>
      <c r="N279" s="630"/>
      <c r="O279" s="630"/>
      <c r="R279" s="630"/>
      <c r="S279" s="632"/>
      <c r="W279" s="631"/>
    </row>
    <row r="280" spans="1:23" s="629" customFormat="1" x14ac:dyDescent="0.25">
      <c r="A280" s="628"/>
      <c r="B280" s="628"/>
      <c r="C280" s="628"/>
      <c r="D280" s="628"/>
      <c r="E280" s="628"/>
      <c r="F280" s="628"/>
      <c r="G280" s="628"/>
      <c r="H280" s="628"/>
      <c r="I280" s="628"/>
      <c r="J280" s="628"/>
      <c r="M280" s="631"/>
      <c r="N280" s="630"/>
      <c r="O280" s="630"/>
      <c r="R280" s="630"/>
      <c r="S280" s="632"/>
      <c r="W280" s="631"/>
    </row>
    <row r="281" spans="1:23" s="629" customFormat="1" x14ac:dyDescent="0.25">
      <c r="A281" s="628"/>
      <c r="B281" s="628"/>
      <c r="C281" s="628"/>
      <c r="D281" s="628"/>
      <c r="E281" s="628"/>
      <c r="F281" s="628"/>
      <c r="G281" s="628"/>
      <c r="H281" s="628"/>
      <c r="I281" s="628"/>
      <c r="J281" s="628"/>
      <c r="M281" s="631"/>
      <c r="N281" s="630"/>
      <c r="O281" s="630"/>
      <c r="R281" s="630"/>
      <c r="S281" s="632"/>
      <c r="W281" s="631"/>
    </row>
    <row r="282" spans="1:23" s="629" customFormat="1" x14ac:dyDescent="0.25">
      <c r="A282" s="628"/>
      <c r="B282" s="628"/>
      <c r="C282" s="628"/>
      <c r="D282" s="628"/>
      <c r="E282" s="628"/>
      <c r="F282" s="628"/>
      <c r="G282" s="628"/>
      <c r="H282" s="628"/>
      <c r="I282" s="628"/>
      <c r="J282" s="628"/>
      <c r="M282" s="631"/>
      <c r="N282" s="630"/>
      <c r="O282" s="630"/>
      <c r="R282" s="630"/>
      <c r="S282" s="632"/>
      <c r="W282" s="631"/>
    </row>
    <row r="283" spans="1:23" s="629" customFormat="1" x14ac:dyDescent="0.25">
      <c r="A283" s="628"/>
      <c r="B283" s="628"/>
      <c r="C283" s="628"/>
      <c r="D283" s="628"/>
      <c r="E283" s="628"/>
      <c r="F283" s="628"/>
      <c r="G283" s="628"/>
      <c r="H283" s="628"/>
      <c r="I283" s="628"/>
      <c r="J283" s="628"/>
      <c r="M283" s="631"/>
      <c r="N283" s="630"/>
      <c r="O283" s="630"/>
      <c r="R283" s="630"/>
      <c r="S283" s="632"/>
      <c r="W283" s="631"/>
    </row>
    <row r="284" spans="1:23" s="629" customFormat="1" x14ac:dyDescent="0.25">
      <c r="A284" s="628"/>
      <c r="B284" s="628"/>
      <c r="C284" s="628"/>
      <c r="D284" s="628"/>
      <c r="E284" s="628"/>
      <c r="F284" s="628"/>
      <c r="G284" s="628"/>
      <c r="H284" s="628"/>
      <c r="I284" s="628"/>
      <c r="J284" s="628"/>
      <c r="M284" s="631"/>
      <c r="N284" s="630"/>
      <c r="O284" s="630"/>
      <c r="R284" s="630"/>
      <c r="S284" s="632"/>
      <c r="W284" s="631"/>
    </row>
    <row r="285" spans="1:23" s="629" customFormat="1" x14ac:dyDescent="0.25">
      <c r="A285" s="628"/>
      <c r="B285" s="628"/>
      <c r="C285" s="628"/>
      <c r="D285" s="628"/>
      <c r="E285" s="628"/>
      <c r="F285" s="628"/>
      <c r="G285" s="628"/>
      <c r="H285" s="628"/>
      <c r="I285" s="628"/>
      <c r="J285" s="628"/>
      <c r="M285" s="631"/>
      <c r="N285" s="630"/>
      <c r="O285" s="630"/>
      <c r="R285" s="630"/>
      <c r="S285" s="632"/>
      <c r="W285" s="631"/>
    </row>
    <row r="286" spans="1:23" s="629" customFormat="1" x14ac:dyDescent="0.25">
      <c r="A286" s="628"/>
      <c r="B286" s="628"/>
      <c r="C286" s="628"/>
      <c r="D286" s="628"/>
      <c r="E286" s="628"/>
      <c r="F286" s="628"/>
      <c r="G286" s="628"/>
      <c r="H286" s="628"/>
      <c r="I286" s="628"/>
      <c r="J286" s="628"/>
      <c r="M286" s="631"/>
      <c r="N286" s="630"/>
      <c r="O286" s="630"/>
      <c r="R286" s="630"/>
      <c r="S286" s="632"/>
      <c r="W286" s="631"/>
    </row>
    <row r="287" spans="1:23" s="629" customFormat="1" x14ac:dyDescent="0.25">
      <c r="A287" s="628"/>
      <c r="B287" s="628"/>
      <c r="C287" s="628"/>
      <c r="D287" s="628"/>
      <c r="E287" s="628"/>
      <c r="F287" s="628"/>
      <c r="G287" s="628"/>
      <c r="H287" s="628"/>
      <c r="I287" s="628"/>
      <c r="J287" s="628"/>
      <c r="M287" s="631"/>
      <c r="N287" s="630"/>
      <c r="O287" s="630"/>
      <c r="R287" s="630"/>
      <c r="S287" s="632"/>
      <c r="W287" s="631"/>
    </row>
    <row r="288" spans="1:23" s="629" customFormat="1" x14ac:dyDescent="0.25">
      <c r="A288" s="628"/>
      <c r="B288" s="628"/>
      <c r="C288" s="628"/>
      <c r="D288" s="628"/>
      <c r="E288" s="628"/>
      <c r="F288" s="628"/>
      <c r="G288" s="628"/>
      <c r="H288" s="628"/>
      <c r="I288" s="628"/>
      <c r="J288" s="628"/>
      <c r="M288" s="631"/>
      <c r="N288" s="630"/>
      <c r="O288" s="630"/>
      <c r="R288" s="630"/>
      <c r="S288" s="632"/>
      <c r="W288" s="631"/>
    </row>
    <row r="289" spans="1:23" s="629" customFormat="1" x14ac:dyDescent="0.25">
      <c r="A289" s="628"/>
      <c r="B289" s="628"/>
      <c r="C289" s="628"/>
      <c r="D289" s="628"/>
      <c r="E289" s="628"/>
      <c r="F289" s="628"/>
      <c r="G289" s="628"/>
      <c r="H289" s="628"/>
      <c r="I289" s="628"/>
      <c r="J289" s="628"/>
      <c r="M289" s="631"/>
      <c r="N289" s="630"/>
      <c r="O289" s="630"/>
      <c r="R289" s="630"/>
      <c r="S289" s="632"/>
      <c r="W289" s="631"/>
    </row>
    <row r="290" spans="1:23" s="629" customFormat="1" x14ac:dyDescent="0.25">
      <c r="A290" s="628"/>
      <c r="B290" s="628"/>
      <c r="C290" s="628"/>
      <c r="D290" s="628"/>
      <c r="E290" s="628"/>
      <c r="F290" s="628"/>
      <c r="G290" s="628"/>
      <c r="H290" s="628"/>
      <c r="I290" s="628"/>
      <c r="J290" s="628"/>
      <c r="M290" s="631"/>
      <c r="N290" s="630"/>
      <c r="O290" s="630"/>
      <c r="R290" s="630"/>
      <c r="S290" s="632"/>
      <c r="W290" s="631"/>
    </row>
    <row r="291" spans="1:23" s="629" customFormat="1" x14ac:dyDescent="0.25">
      <c r="A291" s="628"/>
      <c r="B291" s="628"/>
      <c r="C291" s="628"/>
      <c r="D291" s="628"/>
      <c r="E291" s="628"/>
      <c r="F291" s="628"/>
      <c r="G291" s="628"/>
      <c r="H291" s="628"/>
      <c r="I291" s="628"/>
      <c r="J291" s="628"/>
      <c r="M291" s="631"/>
      <c r="N291" s="630"/>
      <c r="O291" s="630"/>
      <c r="R291" s="630"/>
      <c r="S291" s="632"/>
      <c r="W291" s="631"/>
    </row>
    <row r="292" spans="1:23" s="629" customFormat="1" x14ac:dyDescent="0.25">
      <c r="A292" s="628"/>
      <c r="B292" s="628"/>
      <c r="C292" s="628"/>
      <c r="D292" s="628"/>
      <c r="E292" s="628"/>
      <c r="F292" s="628"/>
      <c r="G292" s="628"/>
      <c r="H292" s="628"/>
      <c r="I292" s="628"/>
      <c r="J292" s="628"/>
      <c r="M292" s="631"/>
      <c r="N292" s="630"/>
      <c r="O292" s="630"/>
      <c r="R292" s="630"/>
      <c r="S292" s="632"/>
      <c r="W292" s="631"/>
    </row>
    <row r="293" spans="1:23" s="629" customFormat="1" x14ac:dyDescent="0.25">
      <c r="A293" s="628"/>
      <c r="B293" s="628"/>
      <c r="C293" s="628"/>
      <c r="D293" s="628"/>
      <c r="E293" s="628"/>
      <c r="F293" s="628"/>
      <c r="G293" s="628"/>
      <c r="H293" s="628"/>
      <c r="I293" s="628"/>
      <c r="J293" s="628"/>
      <c r="M293" s="631"/>
      <c r="N293" s="630"/>
      <c r="O293" s="630"/>
      <c r="R293" s="630"/>
      <c r="S293" s="632"/>
      <c r="W293" s="631"/>
    </row>
    <row r="294" spans="1:23" s="629" customFormat="1" x14ac:dyDescent="0.25">
      <c r="A294" s="628"/>
      <c r="B294" s="628"/>
      <c r="C294" s="628"/>
      <c r="D294" s="628"/>
      <c r="E294" s="628"/>
      <c r="F294" s="628"/>
      <c r="G294" s="628"/>
      <c r="H294" s="628"/>
      <c r="I294" s="628"/>
      <c r="J294" s="628"/>
      <c r="M294" s="631"/>
      <c r="N294" s="630"/>
      <c r="O294" s="630"/>
      <c r="R294" s="630"/>
      <c r="S294" s="632"/>
      <c r="W294" s="631"/>
    </row>
    <row r="295" spans="1:23" s="629" customFormat="1" x14ac:dyDescent="0.25">
      <c r="A295" s="628"/>
      <c r="B295" s="628"/>
      <c r="C295" s="628"/>
      <c r="D295" s="628"/>
      <c r="E295" s="628"/>
      <c r="F295" s="628"/>
      <c r="G295" s="628"/>
      <c r="H295" s="628"/>
      <c r="I295" s="628"/>
      <c r="J295" s="628"/>
      <c r="M295" s="631"/>
      <c r="N295" s="630"/>
      <c r="O295" s="630"/>
      <c r="R295" s="630"/>
      <c r="S295" s="632"/>
      <c r="W295" s="631"/>
    </row>
    <row r="296" spans="1:23" s="629" customFormat="1" x14ac:dyDescent="0.25">
      <c r="A296" s="628"/>
      <c r="B296" s="628"/>
      <c r="C296" s="628"/>
      <c r="D296" s="628"/>
      <c r="E296" s="628"/>
      <c r="F296" s="628"/>
      <c r="G296" s="628"/>
      <c r="H296" s="628"/>
      <c r="I296" s="628"/>
      <c r="J296" s="628"/>
      <c r="M296" s="631"/>
      <c r="N296" s="630"/>
      <c r="O296" s="630"/>
      <c r="R296" s="630"/>
      <c r="S296" s="632"/>
      <c r="W296" s="631"/>
    </row>
    <row r="297" spans="1:23" s="629" customFormat="1" x14ac:dyDescent="0.25">
      <c r="A297" s="628"/>
      <c r="B297" s="628"/>
      <c r="C297" s="628"/>
      <c r="D297" s="628"/>
      <c r="E297" s="628"/>
      <c r="F297" s="628"/>
      <c r="G297" s="628"/>
      <c r="H297" s="628"/>
      <c r="I297" s="628"/>
      <c r="J297" s="628"/>
      <c r="M297" s="631"/>
      <c r="N297" s="630"/>
      <c r="O297" s="630"/>
      <c r="R297" s="630"/>
      <c r="S297" s="632"/>
      <c r="W297" s="631"/>
    </row>
    <row r="298" spans="1:23" s="629" customFormat="1" x14ac:dyDescent="0.25">
      <c r="A298" s="628"/>
      <c r="B298" s="628"/>
      <c r="C298" s="628"/>
      <c r="D298" s="628"/>
      <c r="E298" s="628"/>
      <c r="F298" s="628"/>
      <c r="G298" s="628"/>
      <c r="H298" s="628"/>
      <c r="I298" s="628"/>
      <c r="J298" s="628"/>
      <c r="M298" s="631"/>
      <c r="N298" s="630"/>
      <c r="O298" s="630"/>
      <c r="R298" s="630"/>
      <c r="S298" s="632"/>
      <c r="W298" s="631"/>
    </row>
    <row r="299" spans="1:23" s="629" customFormat="1" x14ac:dyDescent="0.25">
      <c r="A299" s="628"/>
      <c r="B299" s="628"/>
      <c r="C299" s="628"/>
      <c r="D299" s="628"/>
      <c r="E299" s="628"/>
      <c r="F299" s="628"/>
      <c r="G299" s="628"/>
      <c r="H299" s="628"/>
      <c r="I299" s="628"/>
      <c r="J299" s="628"/>
      <c r="M299" s="631"/>
      <c r="N299" s="630"/>
      <c r="O299" s="630"/>
      <c r="R299" s="630"/>
      <c r="S299" s="632"/>
      <c r="W299" s="631"/>
    </row>
    <row r="300" spans="1:23" s="629" customFormat="1" x14ac:dyDescent="0.25">
      <c r="A300" s="628"/>
      <c r="B300" s="628"/>
      <c r="C300" s="628"/>
      <c r="D300" s="628"/>
      <c r="E300" s="628"/>
      <c r="F300" s="628"/>
      <c r="G300" s="628"/>
      <c r="H300" s="628"/>
      <c r="I300" s="628"/>
      <c r="J300" s="628"/>
      <c r="M300" s="631"/>
      <c r="N300" s="630"/>
      <c r="O300" s="630"/>
      <c r="R300" s="630"/>
      <c r="S300" s="632"/>
      <c r="W300" s="631"/>
    </row>
    <row r="301" spans="1:23" s="629" customFormat="1" x14ac:dyDescent="0.25">
      <c r="A301" s="628"/>
      <c r="B301" s="628"/>
      <c r="C301" s="628"/>
      <c r="D301" s="628"/>
      <c r="E301" s="628"/>
      <c r="F301" s="628"/>
      <c r="G301" s="628"/>
      <c r="H301" s="628"/>
      <c r="I301" s="628"/>
      <c r="J301" s="628"/>
      <c r="M301" s="631"/>
      <c r="N301" s="630"/>
      <c r="O301" s="630"/>
      <c r="R301" s="630"/>
      <c r="S301" s="632"/>
      <c r="W301" s="631"/>
    </row>
    <row r="302" spans="1:23" s="629" customFormat="1" x14ac:dyDescent="0.25">
      <c r="A302" s="628"/>
      <c r="B302" s="628"/>
      <c r="C302" s="628"/>
      <c r="D302" s="628"/>
      <c r="E302" s="628"/>
      <c r="F302" s="628"/>
      <c r="G302" s="628"/>
      <c r="H302" s="628"/>
      <c r="I302" s="628"/>
      <c r="J302" s="628"/>
      <c r="M302" s="631"/>
      <c r="N302" s="630"/>
      <c r="O302" s="630"/>
      <c r="R302" s="630"/>
      <c r="S302" s="632"/>
      <c r="W302" s="631"/>
    </row>
    <row r="303" spans="1:23" s="629" customFormat="1" x14ac:dyDescent="0.25">
      <c r="A303" s="628"/>
      <c r="B303" s="628"/>
      <c r="C303" s="628"/>
      <c r="D303" s="628"/>
      <c r="E303" s="628"/>
      <c r="F303" s="628"/>
      <c r="G303" s="628"/>
      <c r="H303" s="628"/>
      <c r="I303" s="628"/>
      <c r="J303" s="628"/>
      <c r="M303" s="631"/>
      <c r="N303" s="630"/>
      <c r="O303" s="630"/>
      <c r="R303" s="630"/>
      <c r="S303" s="632"/>
      <c r="W303" s="631"/>
    </row>
    <row r="304" spans="1:23" s="629" customFormat="1" x14ac:dyDescent="0.25">
      <c r="A304" s="628"/>
      <c r="B304" s="628"/>
      <c r="C304" s="628"/>
      <c r="D304" s="628"/>
      <c r="E304" s="628"/>
      <c r="F304" s="628"/>
      <c r="G304" s="628"/>
      <c r="H304" s="628"/>
      <c r="I304" s="628"/>
      <c r="J304" s="628"/>
      <c r="M304" s="631"/>
      <c r="N304" s="630"/>
      <c r="O304" s="630"/>
      <c r="R304" s="630"/>
      <c r="S304" s="632"/>
      <c r="W304" s="631"/>
    </row>
    <row r="305" spans="1:23" s="629" customFormat="1" x14ac:dyDescent="0.25">
      <c r="A305" s="628"/>
      <c r="B305" s="628"/>
      <c r="C305" s="628"/>
      <c r="D305" s="628"/>
      <c r="E305" s="628"/>
      <c r="F305" s="628"/>
      <c r="G305" s="628"/>
      <c r="H305" s="628"/>
      <c r="I305" s="628"/>
      <c r="J305" s="628"/>
      <c r="M305" s="631"/>
      <c r="N305" s="630"/>
      <c r="O305" s="630"/>
      <c r="R305" s="630"/>
      <c r="S305" s="632"/>
      <c r="W305" s="631"/>
    </row>
    <row r="306" spans="1:23" s="629" customFormat="1" x14ac:dyDescent="0.25">
      <c r="A306" s="628"/>
      <c r="B306" s="628"/>
      <c r="C306" s="628"/>
      <c r="D306" s="628"/>
      <c r="E306" s="628"/>
      <c r="F306" s="628"/>
      <c r="G306" s="628"/>
      <c r="H306" s="628"/>
      <c r="I306" s="628"/>
      <c r="J306" s="628"/>
      <c r="M306" s="631"/>
      <c r="N306" s="630"/>
      <c r="O306" s="630"/>
      <c r="R306" s="630"/>
      <c r="S306" s="632"/>
      <c r="W306" s="631"/>
    </row>
    <row r="307" spans="1:23" s="629" customFormat="1" x14ac:dyDescent="0.25">
      <c r="A307" s="628"/>
      <c r="B307" s="628"/>
      <c r="C307" s="628"/>
      <c r="D307" s="628"/>
      <c r="E307" s="628"/>
      <c r="F307" s="628"/>
      <c r="G307" s="628"/>
      <c r="H307" s="628"/>
      <c r="I307" s="628"/>
      <c r="J307" s="628"/>
      <c r="M307" s="631"/>
      <c r="N307" s="630"/>
      <c r="O307" s="630"/>
      <c r="R307" s="630"/>
      <c r="S307" s="632"/>
      <c r="W307" s="631"/>
    </row>
    <row r="308" spans="1:23" s="629" customFormat="1" x14ac:dyDescent="0.25">
      <c r="A308" s="628"/>
      <c r="B308" s="628"/>
      <c r="C308" s="628"/>
      <c r="D308" s="628"/>
      <c r="E308" s="628"/>
      <c r="F308" s="628"/>
      <c r="G308" s="628"/>
      <c r="H308" s="628"/>
      <c r="I308" s="628"/>
      <c r="J308" s="628"/>
      <c r="M308" s="631"/>
      <c r="N308" s="630"/>
      <c r="O308" s="630"/>
      <c r="R308" s="630"/>
      <c r="S308" s="632"/>
      <c r="W308" s="631"/>
    </row>
    <row r="309" spans="1:23" s="629" customFormat="1" x14ac:dyDescent="0.25">
      <c r="A309" s="628"/>
      <c r="B309" s="628"/>
      <c r="C309" s="628"/>
      <c r="D309" s="628"/>
      <c r="E309" s="628"/>
      <c r="F309" s="628"/>
      <c r="G309" s="628"/>
      <c r="H309" s="628"/>
      <c r="I309" s="628"/>
      <c r="J309" s="628"/>
      <c r="M309" s="631"/>
      <c r="N309" s="630"/>
      <c r="O309" s="630"/>
      <c r="R309" s="630"/>
      <c r="S309" s="632"/>
      <c r="W309" s="631"/>
    </row>
    <row r="310" spans="1:23" s="629" customFormat="1" x14ac:dyDescent="0.25">
      <c r="A310" s="628"/>
      <c r="B310" s="628"/>
      <c r="C310" s="628"/>
      <c r="D310" s="628"/>
      <c r="E310" s="628"/>
      <c r="F310" s="628"/>
      <c r="G310" s="628"/>
      <c r="H310" s="628"/>
      <c r="I310" s="628"/>
      <c r="J310" s="628"/>
      <c r="M310" s="631"/>
      <c r="N310" s="630"/>
      <c r="O310" s="630"/>
      <c r="R310" s="630"/>
      <c r="S310" s="632"/>
      <c r="W310" s="631"/>
    </row>
    <row r="311" spans="1:23" s="629" customFormat="1" x14ac:dyDescent="0.25">
      <c r="A311" s="628"/>
      <c r="B311" s="628"/>
      <c r="C311" s="628"/>
      <c r="D311" s="628"/>
      <c r="E311" s="628"/>
      <c r="F311" s="628"/>
      <c r="G311" s="628"/>
      <c r="H311" s="628"/>
      <c r="I311" s="628"/>
      <c r="J311" s="628"/>
      <c r="M311" s="631"/>
      <c r="N311" s="630"/>
      <c r="O311" s="630"/>
      <c r="R311" s="630"/>
      <c r="S311" s="632"/>
      <c r="W311" s="631"/>
    </row>
    <row r="312" spans="1:23" s="629" customFormat="1" x14ac:dyDescent="0.25">
      <c r="A312" s="628"/>
      <c r="B312" s="628"/>
      <c r="C312" s="628"/>
      <c r="D312" s="628"/>
      <c r="E312" s="628"/>
      <c r="F312" s="628"/>
      <c r="G312" s="628"/>
      <c r="H312" s="628"/>
      <c r="I312" s="628"/>
      <c r="J312" s="628"/>
      <c r="M312" s="631"/>
      <c r="N312" s="630"/>
      <c r="O312" s="630"/>
      <c r="R312" s="630"/>
      <c r="S312" s="632"/>
      <c r="W312" s="631"/>
    </row>
    <row r="313" spans="1:23" s="629" customFormat="1" x14ac:dyDescent="0.25">
      <c r="A313" s="628"/>
      <c r="B313" s="628"/>
      <c r="C313" s="628"/>
      <c r="D313" s="628"/>
      <c r="E313" s="628"/>
      <c r="F313" s="628"/>
      <c r="G313" s="628"/>
      <c r="H313" s="628"/>
      <c r="I313" s="628"/>
      <c r="J313" s="628"/>
      <c r="M313" s="631"/>
      <c r="N313" s="630"/>
      <c r="O313" s="630"/>
      <c r="R313" s="630"/>
      <c r="S313" s="632"/>
      <c r="W313" s="631"/>
    </row>
    <row r="314" spans="1:23" s="629" customFormat="1" x14ac:dyDescent="0.25">
      <c r="A314" s="628"/>
      <c r="B314" s="628"/>
      <c r="C314" s="628"/>
      <c r="D314" s="628"/>
      <c r="E314" s="628"/>
      <c r="F314" s="628"/>
      <c r="G314" s="628"/>
      <c r="H314" s="628"/>
      <c r="I314" s="628"/>
      <c r="J314" s="628"/>
      <c r="M314" s="631"/>
      <c r="N314" s="630"/>
      <c r="O314" s="630"/>
      <c r="R314" s="630"/>
      <c r="S314" s="632"/>
      <c r="W314" s="631"/>
    </row>
    <row r="315" spans="1:23" s="629" customFormat="1" x14ac:dyDescent="0.25">
      <c r="A315" s="628"/>
      <c r="B315" s="628"/>
      <c r="C315" s="628"/>
      <c r="D315" s="628"/>
      <c r="E315" s="628"/>
      <c r="F315" s="628"/>
      <c r="G315" s="628"/>
      <c r="H315" s="628"/>
      <c r="I315" s="628"/>
      <c r="J315" s="628"/>
      <c r="M315" s="631"/>
      <c r="N315" s="630"/>
      <c r="O315" s="630"/>
      <c r="R315" s="630"/>
      <c r="S315" s="632"/>
      <c r="W315" s="631"/>
    </row>
    <row r="316" spans="1:23" s="629" customFormat="1" x14ac:dyDescent="0.25">
      <c r="A316" s="628"/>
      <c r="B316" s="628"/>
      <c r="C316" s="628"/>
      <c r="D316" s="628"/>
      <c r="E316" s="628"/>
      <c r="F316" s="628"/>
      <c r="G316" s="628"/>
      <c r="H316" s="628"/>
      <c r="I316" s="628"/>
      <c r="J316" s="628"/>
      <c r="M316" s="631"/>
      <c r="N316" s="630"/>
      <c r="O316" s="630"/>
      <c r="R316" s="630"/>
      <c r="S316" s="632"/>
      <c r="W316" s="631"/>
    </row>
    <row r="317" spans="1:23" s="629" customFormat="1" x14ac:dyDescent="0.25">
      <c r="A317" s="628"/>
      <c r="B317" s="628"/>
      <c r="C317" s="628"/>
      <c r="D317" s="628"/>
      <c r="E317" s="628"/>
      <c r="F317" s="628"/>
      <c r="G317" s="628"/>
      <c r="H317" s="628"/>
      <c r="I317" s="628"/>
      <c r="J317" s="628"/>
      <c r="M317" s="631"/>
      <c r="N317" s="630"/>
      <c r="O317" s="630"/>
      <c r="R317" s="630"/>
      <c r="S317" s="632"/>
      <c r="W317" s="631"/>
    </row>
    <row r="318" spans="1:23" s="629" customFormat="1" x14ac:dyDescent="0.25">
      <c r="A318" s="628"/>
      <c r="B318" s="628"/>
      <c r="C318" s="628"/>
      <c r="D318" s="628"/>
      <c r="E318" s="628"/>
      <c r="F318" s="628"/>
      <c r="G318" s="628"/>
      <c r="H318" s="628"/>
      <c r="I318" s="628"/>
      <c r="J318" s="628"/>
      <c r="M318" s="631"/>
      <c r="N318" s="630"/>
      <c r="O318" s="630"/>
      <c r="R318" s="630"/>
      <c r="S318" s="632"/>
      <c r="W318" s="631"/>
    </row>
    <row r="319" spans="1:23" s="629" customFormat="1" x14ac:dyDescent="0.25">
      <c r="A319" s="628"/>
      <c r="B319" s="628"/>
      <c r="C319" s="628"/>
      <c r="D319" s="628"/>
      <c r="E319" s="628"/>
      <c r="F319" s="628"/>
      <c r="G319" s="628"/>
      <c r="H319" s="628"/>
      <c r="I319" s="628"/>
      <c r="J319" s="628"/>
      <c r="M319" s="631"/>
      <c r="N319" s="630"/>
      <c r="O319" s="630"/>
      <c r="R319" s="630"/>
      <c r="S319" s="632"/>
      <c r="W319" s="631"/>
    </row>
    <row r="320" spans="1:23" s="629" customFormat="1" x14ac:dyDescent="0.25">
      <c r="A320" s="628"/>
      <c r="B320" s="628"/>
      <c r="C320" s="628"/>
      <c r="D320" s="628"/>
      <c r="E320" s="628"/>
      <c r="F320" s="628"/>
      <c r="G320" s="628"/>
      <c r="H320" s="628"/>
      <c r="I320" s="628"/>
      <c r="J320" s="628"/>
      <c r="M320" s="631"/>
      <c r="N320" s="630"/>
      <c r="O320" s="630"/>
      <c r="R320" s="630"/>
      <c r="S320" s="632"/>
      <c r="W320" s="631"/>
    </row>
    <row r="321" spans="1:23" s="629" customFormat="1" x14ac:dyDescent="0.25">
      <c r="A321" s="628"/>
      <c r="B321" s="628"/>
      <c r="C321" s="628"/>
      <c r="D321" s="628"/>
      <c r="E321" s="628"/>
      <c r="F321" s="628"/>
      <c r="G321" s="628"/>
      <c r="H321" s="628"/>
      <c r="I321" s="628"/>
      <c r="J321" s="628"/>
      <c r="M321" s="631"/>
      <c r="N321" s="630"/>
      <c r="O321" s="630"/>
      <c r="R321" s="630"/>
      <c r="S321" s="632"/>
      <c r="W321" s="631"/>
    </row>
    <row r="322" spans="1:23" s="629" customFormat="1" x14ac:dyDescent="0.25">
      <c r="A322" s="628"/>
      <c r="B322" s="628"/>
      <c r="C322" s="628"/>
      <c r="D322" s="628"/>
      <c r="E322" s="628"/>
      <c r="F322" s="628"/>
      <c r="G322" s="628"/>
      <c r="H322" s="628"/>
      <c r="I322" s="628"/>
      <c r="J322" s="628"/>
      <c r="M322" s="631"/>
      <c r="N322" s="630"/>
      <c r="O322" s="630"/>
      <c r="R322" s="630"/>
      <c r="S322" s="632"/>
      <c r="W322" s="631"/>
    </row>
    <row r="323" spans="1:23" s="629" customFormat="1" x14ac:dyDescent="0.25">
      <c r="A323" s="628"/>
      <c r="B323" s="628"/>
      <c r="C323" s="628"/>
      <c r="D323" s="628"/>
      <c r="E323" s="628"/>
      <c r="F323" s="628"/>
      <c r="G323" s="628"/>
      <c r="H323" s="628"/>
      <c r="I323" s="628"/>
      <c r="J323" s="628"/>
      <c r="M323" s="631"/>
      <c r="N323" s="630"/>
      <c r="O323" s="630"/>
      <c r="R323" s="630"/>
      <c r="S323" s="632"/>
      <c r="W323" s="631"/>
    </row>
    <row r="324" spans="1:23" s="629" customFormat="1" x14ac:dyDescent="0.25">
      <c r="A324" s="628"/>
      <c r="B324" s="628"/>
      <c r="C324" s="628"/>
      <c r="D324" s="628"/>
      <c r="E324" s="628"/>
      <c r="F324" s="628"/>
      <c r="G324" s="628"/>
      <c r="H324" s="628"/>
      <c r="I324" s="628"/>
      <c r="J324" s="628"/>
      <c r="M324" s="631"/>
      <c r="N324" s="630"/>
      <c r="O324" s="630"/>
      <c r="R324" s="630"/>
      <c r="S324" s="632"/>
      <c r="W324" s="631"/>
    </row>
    <row r="325" spans="1:23" s="629" customFormat="1" x14ac:dyDescent="0.25">
      <c r="A325" s="628"/>
      <c r="B325" s="628"/>
      <c r="C325" s="628"/>
      <c r="D325" s="628"/>
      <c r="E325" s="628"/>
      <c r="F325" s="628"/>
      <c r="G325" s="628"/>
      <c r="H325" s="628"/>
      <c r="I325" s="628"/>
      <c r="J325" s="628"/>
      <c r="M325" s="631"/>
      <c r="N325" s="630"/>
      <c r="O325" s="630"/>
      <c r="R325" s="630"/>
      <c r="S325" s="632"/>
      <c r="W325" s="631"/>
    </row>
    <row r="326" spans="1:23" s="629" customFormat="1" x14ac:dyDescent="0.25">
      <c r="A326" s="628"/>
      <c r="B326" s="628"/>
      <c r="C326" s="628"/>
      <c r="D326" s="628"/>
      <c r="E326" s="628"/>
      <c r="F326" s="628"/>
      <c r="G326" s="628"/>
      <c r="H326" s="628"/>
      <c r="I326" s="628"/>
      <c r="J326" s="628"/>
      <c r="M326" s="631"/>
      <c r="N326" s="630"/>
      <c r="O326" s="630"/>
      <c r="R326" s="630"/>
      <c r="S326" s="632"/>
      <c r="W326" s="631"/>
    </row>
    <row r="327" spans="1:23" s="629" customFormat="1" x14ac:dyDescent="0.25">
      <c r="A327" s="628"/>
      <c r="B327" s="628"/>
      <c r="C327" s="628"/>
      <c r="D327" s="628"/>
      <c r="E327" s="628"/>
      <c r="F327" s="628"/>
      <c r="G327" s="628"/>
      <c r="H327" s="628"/>
      <c r="I327" s="628"/>
      <c r="J327" s="628"/>
      <c r="M327" s="631"/>
      <c r="N327" s="630"/>
      <c r="O327" s="630"/>
      <c r="R327" s="630"/>
      <c r="S327" s="632"/>
      <c r="W327" s="631"/>
    </row>
    <row r="328" spans="1:23" s="629" customFormat="1" x14ac:dyDescent="0.25">
      <c r="A328" s="628"/>
      <c r="B328" s="628"/>
      <c r="C328" s="628"/>
      <c r="D328" s="628"/>
      <c r="E328" s="628"/>
      <c r="F328" s="628"/>
      <c r="G328" s="628"/>
      <c r="H328" s="628"/>
      <c r="I328" s="628"/>
      <c r="J328" s="628"/>
      <c r="M328" s="631"/>
      <c r="N328" s="630"/>
      <c r="O328" s="630"/>
      <c r="R328" s="630"/>
      <c r="S328" s="632"/>
      <c r="W328" s="631"/>
    </row>
    <row r="329" spans="1:23" s="629" customFormat="1" x14ac:dyDescent="0.25">
      <c r="A329" s="628"/>
      <c r="B329" s="628"/>
      <c r="C329" s="628"/>
      <c r="D329" s="628"/>
      <c r="E329" s="628"/>
      <c r="F329" s="628"/>
      <c r="G329" s="628"/>
      <c r="H329" s="628"/>
      <c r="I329" s="628"/>
      <c r="J329" s="628"/>
      <c r="M329" s="631"/>
      <c r="N329" s="630"/>
      <c r="O329" s="630"/>
      <c r="R329" s="630"/>
      <c r="S329" s="632"/>
      <c r="W329" s="631"/>
    </row>
    <row r="330" spans="1:23" s="629" customFormat="1" x14ac:dyDescent="0.25">
      <c r="A330" s="628"/>
      <c r="B330" s="628"/>
      <c r="C330" s="628"/>
      <c r="D330" s="628"/>
      <c r="E330" s="628"/>
      <c r="F330" s="628"/>
      <c r="G330" s="628"/>
      <c r="H330" s="628"/>
      <c r="I330" s="628"/>
      <c r="J330" s="628"/>
      <c r="M330" s="631"/>
      <c r="N330" s="630"/>
      <c r="O330" s="630"/>
      <c r="R330" s="630"/>
      <c r="S330" s="632"/>
      <c r="W330" s="631"/>
    </row>
    <row r="331" spans="1:23" s="629" customFormat="1" x14ac:dyDescent="0.25">
      <c r="A331" s="628"/>
      <c r="B331" s="628"/>
      <c r="C331" s="628"/>
      <c r="D331" s="628"/>
      <c r="E331" s="628"/>
      <c r="F331" s="628"/>
      <c r="G331" s="628"/>
      <c r="H331" s="628"/>
      <c r="I331" s="628"/>
      <c r="J331" s="628"/>
      <c r="M331" s="631"/>
      <c r="N331" s="630"/>
      <c r="O331" s="630"/>
      <c r="R331" s="630"/>
      <c r="S331" s="632"/>
      <c r="W331" s="631"/>
    </row>
    <row r="332" spans="1:23" s="629" customFormat="1" x14ac:dyDescent="0.25">
      <c r="A332" s="628"/>
      <c r="B332" s="628"/>
      <c r="C332" s="628"/>
      <c r="D332" s="628"/>
      <c r="E332" s="628"/>
      <c r="F332" s="628"/>
      <c r="G332" s="628"/>
      <c r="H332" s="628"/>
      <c r="I332" s="628"/>
      <c r="J332" s="628"/>
      <c r="M332" s="631"/>
      <c r="N332" s="630"/>
      <c r="O332" s="630"/>
      <c r="R332" s="630"/>
      <c r="S332" s="632"/>
      <c r="W332" s="631"/>
    </row>
    <row r="333" spans="1:23" s="629" customFormat="1" x14ac:dyDescent="0.25">
      <c r="A333" s="628"/>
      <c r="B333" s="628"/>
      <c r="C333" s="628"/>
      <c r="D333" s="628"/>
      <c r="E333" s="628"/>
      <c r="F333" s="628"/>
      <c r="G333" s="628"/>
      <c r="H333" s="628"/>
      <c r="I333" s="628"/>
      <c r="J333" s="628"/>
      <c r="M333" s="631"/>
      <c r="N333" s="630"/>
      <c r="O333" s="630"/>
      <c r="R333" s="630"/>
      <c r="S333" s="632"/>
      <c r="W333" s="631"/>
    </row>
    <row r="334" spans="1:23" s="629" customFormat="1" x14ac:dyDescent="0.25">
      <c r="A334" s="628"/>
      <c r="B334" s="628"/>
      <c r="C334" s="628"/>
      <c r="D334" s="628"/>
      <c r="E334" s="628"/>
      <c r="F334" s="628"/>
      <c r="G334" s="628"/>
      <c r="H334" s="628"/>
      <c r="I334" s="628"/>
      <c r="J334" s="628"/>
      <c r="M334" s="631"/>
      <c r="N334" s="630"/>
      <c r="O334" s="630"/>
      <c r="R334" s="630"/>
      <c r="S334" s="632"/>
      <c r="W334" s="631"/>
    </row>
    <row r="335" spans="1:23" s="629" customFormat="1" x14ac:dyDescent="0.25">
      <c r="A335" s="628"/>
      <c r="B335" s="628"/>
      <c r="C335" s="628"/>
      <c r="D335" s="628"/>
      <c r="E335" s="628"/>
      <c r="F335" s="628"/>
      <c r="G335" s="628"/>
      <c r="H335" s="628"/>
      <c r="I335" s="628"/>
      <c r="J335" s="628"/>
      <c r="M335" s="631"/>
      <c r="N335" s="630"/>
      <c r="O335" s="630"/>
      <c r="R335" s="630"/>
      <c r="S335" s="632"/>
      <c r="W335" s="631"/>
    </row>
    <row r="336" spans="1:23" s="629" customFormat="1" x14ac:dyDescent="0.25">
      <c r="A336" s="628"/>
      <c r="B336" s="628"/>
      <c r="C336" s="628"/>
      <c r="D336" s="628"/>
      <c r="E336" s="628"/>
      <c r="F336" s="628"/>
      <c r="G336" s="628"/>
      <c r="H336" s="628"/>
      <c r="I336" s="628"/>
      <c r="J336" s="628"/>
      <c r="M336" s="631"/>
      <c r="N336" s="630"/>
      <c r="O336" s="630"/>
      <c r="R336" s="630"/>
      <c r="S336" s="632"/>
      <c r="W336" s="631"/>
    </row>
    <row r="337" spans="1:23" s="629" customFormat="1" x14ac:dyDescent="0.25">
      <c r="A337" s="628"/>
      <c r="B337" s="628"/>
      <c r="C337" s="628"/>
      <c r="D337" s="628"/>
      <c r="E337" s="628"/>
      <c r="F337" s="628"/>
      <c r="G337" s="628"/>
      <c r="H337" s="628"/>
      <c r="I337" s="628"/>
      <c r="J337" s="628"/>
      <c r="M337" s="631"/>
      <c r="N337" s="630"/>
      <c r="O337" s="630"/>
      <c r="R337" s="630"/>
      <c r="S337" s="632"/>
      <c r="W337" s="631"/>
    </row>
    <row r="338" spans="1:23" s="629" customFormat="1" x14ac:dyDescent="0.25">
      <c r="A338" s="628"/>
      <c r="B338" s="628"/>
      <c r="C338" s="628"/>
      <c r="D338" s="628"/>
      <c r="E338" s="628"/>
      <c r="F338" s="628"/>
      <c r="G338" s="628"/>
      <c r="H338" s="628"/>
      <c r="I338" s="628"/>
      <c r="J338" s="628"/>
      <c r="M338" s="631"/>
      <c r="N338" s="630"/>
      <c r="O338" s="630"/>
      <c r="R338" s="630"/>
      <c r="S338" s="632"/>
      <c r="W338" s="631"/>
    </row>
    <row r="339" spans="1:23" s="629" customFormat="1" x14ac:dyDescent="0.25">
      <c r="A339" s="628"/>
      <c r="B339" s="628"/>
      <c r="C339" s="628"/>
      <c r="D339" s="628"/>
      <c r="E339" s="628"/>
      <c r="F339" s="628"/>
      <c r="G339" s="628"/>
      <c r="H339" s="628"/>
      <c r="I339" s="628"/>
      <c r="J339" s="628"/>
      <c r="M339" s="631"/>
      <c r="N339" s="630"/>
      <c r="O339" s="630"/>
      <c r="R339" s="630"/>
      <c r="S339" s="632"/>
      <c r="W339" s="631"/>
    </row>
    <row r="340" spans="1:23" s="629" customFormat="1" x14ac:dyDescent="0.25">
      <c r="A340" s="628"/>
      <c r="B340" s="628"/>
      <c r="C340" s="628"/>
      <c r="D340" s="628"/>
      <c r="E340" s="628"/>
      <c r="F340" s="628"/>
      <c r="G340" s="628"/>
      <c r="H340" s="628"/>
      <c r="I340" s="628"/>
      <c r="J340" s="628"/>
      <c r="M340" s="631"/>
      <c r="N340" s="630"/>
      <c r="O340" s="630"/>
      <c r="R340" s="630"/>
      <c r="S340" s="632"/>
      <c r="W340" s="631"/>
    </row>
    <row r="341" spans="1:23" s="629" customFormat="1" x14ac:dyDescent="0.25">
      <c r="A341" s="628"/>
      <c r="B341" s="628"/>
      <c r="C341" s="628"/>
      <c r="D341" s="628"/>
      <c r="E341" s="628"/>
      <c r="F341" s="628"/>
      <c r="G341" s="628"/>
      <c r="H341" s="628"/>
      <c r="I341" s="628"/>
      <c r="J341" s="628"/>
      <c r="M341" s="631"/>
      <c r="N341" s="630"/>
      <c r="O341" s="630"/>
      <c r="R341" s="630"/>
      <c r="S341" s="632"/>
      <c r="W341" s="631"/>
    </row>
    <row r="342" spans="1:23" s="629" customFormat="1" x14ac:dyDescent="0.25">
      <c r="A342" s="628"/>
      <c r="B342" s="628"/>
      <c r="C342" s="628"/>
      <c r="D342" s="628"/>
      <c r="E342" s="628"/>
      <c r="F342" s="628"/>
      <c r="G342" s="628"/>
      <c r="H342" s="628"/>
      <c r="I342" s="628"/>
      <c r="J342" s="628"/>
      <c r="M342" s="631"/>
      <c r="N342" s="630"/>
      <c r="O342" s="630"/>
      <c r="R342" s="630"/>
      <c r="S342" s="632"/>
      <c r="W342" s="631"/>
    </row>
    <row r="343" spans="1:23" s="629" customFormat="1" x14ac:dyDescent="0.25">
      <c r="A343" s="628"/>
      <c r="B343" s="628"/>
      <c r="C343" s="628"/>
      <c r="D343" s="628"/>
      <c r="E343" s="628"/>
      <c r="F343" s="628"/>
      <c r="G343" s="628"/>
      <c r="H343" s="628"/>
      <c r="I343" s="628"/>
      <c r="J343" s="628"/>
      <c r="M343" s="631"/>
      <c r="N343" s="630"/>
      <c r="O343" s="630"/>
      <c r="R343" s="630"/>
      <c r="S343" s="632"/>
      <c r="W343" s="631"/>
    </row>
    <row r="344" spans="1:23" s="629" customFormat="1" x14ac:dyDescent="0.25">
      <c r="A344" s="628"/>
      <c r="B344" s="628"/>
      <c r="C344" s="628"/>
      <c r="D344" s="628"/>
      <c r="E344" s="628"/>
      <c r="F344" s="628"/>
      <c r="G344" s="628"/>
      <c r="H344" s="628"/>
      <c r="I344" s="628"/>
      <c r="J344" s="628"/>
      <c r="M344" s="631"/>
      <c r="N344" s="630"/>
      <c r="O344" s="630"/>
      <c r="R344" s="630"/>
      <c r="S344" s="632"/>
      <c r="W344" s="631"/>
    </row>
    <row r="345" spans="1:23" s="629" customFormat="1" x14ac:dyDescent="0.25">
      <c r="A345" s="628"/>
      <c r="B345" s="628"/>
      <c r="C345" s="628"/>
      <c r="D345" s="628"/>
      <c r="E345" s="628"/>
      <c r="F345" s="628"/>
      <c r="G345" s="628"/>
      <c r="H345" s="628"/>
      <c r="I345" s="628"/>
      <c r="J345" s="628"/>
      <c r="M345" s="631"/>
      <c r="N345" s="630"/>
      <c r="O345" s="630"/>
      <c r="R345" s="630"/>
      <c r="S345" s="632"/>
      <c r="W345" s="631"/>
    </row>
    <row r="346" spans="1:23" s="629" customFormat="1" x14ac:dyDescent="0.25">
      <c r="A346" s="628"/>
      <c r="B346" s="628"/>
      <c r="C346" s="628"/>
      <c r="D346" s="628"/>
      <c r="E346" s="628"/>
      <c r="F346" s="628"/>
      <c r="G346" s="628"/>
      <c r="H346" s="628"/>
      <c r="I346" s="628"/>
      <c r="J346" s="628"/>
      <c r="M346" s="631"/>
      <c r="N346" s="630"/>
      <c r="O346" s="630"/>
      <c r="R346" s="630"/>
      <c r="S346" s="632"/>
      <c r="W346" s="631"/>
    </row>
    <row r="347" spans="1:23" s="629" customFormat="1" x14ac:dyDescent="0.25">
      <c r="A347" s="628"/>
      <c r="B347" s="628"/>
      <c r="C347" s="628"/>
      <c r="D347" s="628"/>
      <c r="E347" s="628"/>
      <c r="F347" s="628"/>
      <c r="G347" s="628"/>
      <c r="H347" s="628"/>
      <c r="I347" s="628"/>
      <c r="J347" s="628"/>
      <c r="M347" s="631"/>
      <c r="N347" s="630"/>
      <c r="O347" s="630"/>
      <c r="R347" s="630"/>
      <c r="S347" s="632"/>
      <c r="W347" s="631"/>
    </row>
    <row r="348" spans="1:23" s="629" customFormat="1" x14ac:dyDescent="0.25">
      <c r="A348" s="628"/>
      <c r="B348" s="628"/>
      <c r="C348" s="628"/>
      <c r="D348" s="628"/>
      <c r="E348" s="628"/>
      <c r="F348" s="628"/>
      <c r="G348" s="628"/>
      <c r="H348" s="628"/>
      <c r="I348" s="628"/>
      <c r="J348" s="628"/>
      <c r="M348" s="631"/>
      <c r="N348" s="630"/>
      <c r="O348" s="630"/>
      <c r="R348" s="630"/>
      <c r="S348" s="632"/>
      <c r="W348" s="631"/>
    </row>
    <row r="349" spans="1:23" s="629" customFormat="1" x14ac:dyDescent="0.25">
      <c r="A349" s="628"/>
      <c r="B349" s="628"/>
      <c r="C349" s="628"/>
      <c r="D349" s="628"/>
      <c r="E349" s="628"/>
      <c r="F349" s="628"/>
      <c r="G349" s="628"/>
      <c r="H349" s="628"/>
      <c r="I349" s="628"/>
      <c r="J349" s="628"/>
      <c r="M349" s="631"/>
      <c r="N349" s="630"/>
      <c r="O349" s="630"/>
      <c r="R349" s="630"/>
      <c r="S349" s="632"/>
      <c r="W349" s="631"/>
    </row>
    <row r="350" spans="1:23" s="629" customFormat="1" x14ac:dyDescent="0.25">
      <c r="A350" s="628"/>
      <c r="B350" s="628"/>
      <c r="C350" s="628"/>
      <c r="D350" s="628"/>
      <c r="E350" s="628"/>
      <c r="F350" s="628"/>
      <c r="G350" s="628"/>
      <c r="H350" s="628"/>
      <c r="I350" s="628"/>
      <c r="J350" s="628"/>
      <c r="M350" s="631"/>
      <c r="N350" s="630"/>
      <c r="O350" s="630"/>
      <c r="R350" s="630"/>
      <c r="S350" s="632"/>
      <c r="W350" s="631"/>
    </row>
    <row r="351" spans="1:23" s="629" customFormat="1" x14ac:dyDescent="0.25">
      <c r="A351" s="628"/>
      <c r="B351" s="628"/>
      <c r="C351" s="628"/>
      <c r="D351" s="628"/>
      <c r="E351" s="628"/>
      <c r="F351" s="628"/>
      <c r="G351" s="628"/>
      <c r="H351" s="628"/>
      <c r="I351" s="628"/>
      <c r="J351" s="628"/>
      <c r="M351" s="631"/>
      <c r="N351" s="630"/>
      <c r="O351" s="630"/>
      <c r="R351" s="630"/>
      <c r="S351" s="632"/>
      <c r="W351" s="631"/>
    </row>
    <row r="352" spans="1:23" s="629" customFormat="1" x14ac:dyDescent="0.25">
      <c r="A352" s="628"/>
      <c r="B352" s="628"/>
      <c r="C352" s="628"/>
      <c r="D352" s="628"/>
      <c r="E352" s="628"/>
      <c r="F352" s="628"/>
      <c r="G352" s="628"/>
      <c r="H352" s="628"/>
      <c r="I352" s="628"/>
      <c r="J352" s="628"/>
      <c r="M352" s="631"/>
      <c r="N352" s="630"/>
      <c r="O352" s="630"/>
      <c r="R352" s="630"/>
      <c r="S352" s="632"/>
      <c r="W352" s="631"/>
    </row>
    <row r="353" spans="1:23" s="629" customFormat="1" x14ac:dyDescent="0.25">
      <c r="A353" s="628"/>
      <c r="B353" s="628"/>
      <c r="C353" s="628"/>
      <c r="D353" s="628"/>
      <c r="E353" s="628"/>
      <c r="F353" s="628"/>
      <c r="G353" s="628"/>
      <c r="H353" s="628"/>
      <c r="I353" s="628"/>
      <c r="J353" s="628"/>
      <c r="M353" s="631"/>
      <c r="N353" s="630"/>
      <c r="O353" s="630"/>
      <c r="R353" s="630"/>
      <c r="S353" s="632"/>
      <c r="W353" s="631"/>
    </row>
    <row r="354" spans="1:23" s="629" customFormat="1" x14ac:dyDescent="0.25">
      <c r="A354" s="628"/>
      <c r="B354" s="628"/>
      <c r="C354" s="628"/>
      <c r="D354" s="628"/>
      <c r="E354" s="628"/>
      <c r="F354" s="628"/>
      <c r="G354" s="628"/>
      <c r="H354" s="628"/>
      <c r="I354" s="628"/>
      <c r="J354" s="628"/>
      <c r="M354" s="631"/>
      <c r="N354" s="630"/>
      <c r="O354" s="630"/>
      <c r="R354" s="630"/>
      <c r="S354" s="632"/>
      <c r="W354" s="631"/>
    </row>
    <row r="355" spans="1:23" s="629" customFormat="1" x14ac:dyDescent="0.25">
      <c r="A355" s="628"/>
      <c r="B355" s="628"/>
      <c r="C355" s="628"/>
      <c r="D355" s="628"/>
      <c r="E355" s="628"/>
      <c r="F355" s="628"/>
      <c r="G355" s="628"/>
      <c r="H355" s="628"/>
      <c r="I355" s="628"/>
      <c r="J355" s="628"/>
      <c r="M355" s="631"/>
      <c r="N355" s="630"/>
      <c r="O355" s="630"/>
      <c r="R355" s="630"/>
      <c r="S355" s="632"/>
      <c r="W355" s="631"/>
    </row>
    <row r="356" spans="1:23" s="629" customFormat="1" x14ac:dyDescent="0.25">
      <c r="A356" s="628"/>
      <c r="B356" s="628"/>
      <c r="C356" s="628"/>
      <c r="D356" s="628"/>
      <c r="E356" s="628"/>
      <c r="F356" s="628"/>
      <c r="G356" s="628"/>
      <c r="H356" s="628"/>
      <c r="I356" s="628"/>
      <c r="J356" s="628"/>
      <c r="M356" s="631"/>
      <c r="N356" s="630"/>
      <c r="O356" s="630"/>
      <c r="R356" s="630"/>
      <c r="S356" s="632"/>
      <c r="W356" s="631"/>
    </row>
    <row r="357" spans="1:23" s="629" customFormat="1" x14ac:dyDescent="0.25">
      <c r="A357" s="628"/>
      <c r="B357" s="628"/>
      <c r="C357" s="628"/>
      <c r="D357" s="628"/>
      <c r="E357" s="628"/>
      <c r="F357" s="628"/>
      <c r="G357" s="628"/>
      <c r="H357" s="628"/>
      <c r="I357" s="628"/>
      <c r="J357" s="628"/>
      <c r="M357" s="631"/>
      <c r="N357" s="630"/>
      <c r="O357" s="630"/>
      <c r="R357" s="630"/>
      <c r="S357" s="632"/>
      <c r="W357" s="631"/>
    </row>
    <row r="358" spans="1:23" s="629" customFormat="1" x14ac:dyDescent="0.25">
      <c r="A358" s="628"/>
      <c r="B358" s="628"/>
      <c r="C358" s="628"/>
      <c r="D358" s="628"/>
      <c r="E358" s="628"/>
      <c r="F358" s="628"/>
      <c r="G358" s="628"/>
      <c r="H358" s="628"/>
      <c r="I358" s="628"/>
      <c r="J358" s="628"/>
      <c r="M358" s="631"/>
      <c r="N358" s="630"/>
      <c r="O358" s="630"/>
      <c r="R358" s="630"/>
      <c r="S358" s="632"/>
      <c r="W358" s="631"/>
    </row>
    <row r="359" spans="1:23" s="629" customFormat="1" x14ac:dyDescent="0.25">
      <c r="A359" s="628"/>
      <c r="B359" s="628"/>
      <c r="C359" s="628"/>
      <c r="D359" s="628"/>
      <c r="E359" s="628"/>
      <c r="F359" s="628"/>
      <c r="G359" s="628"/>
      <c r="H359" s="628"/>
      <c r="I359" s="628"/>
      <c r="J359" s="628"/>
      <c r="M359" s="631"/>
      <c r="N359" s="630"/>
      <c r="O359" s="630"/>
      <c r="R359" s="630"/>
      <c r="S359" s="632"/>
      <c r="W359" s="631"/>
    </row>
    <row r="360" spans="1:23" s="629" customFormat="1" x14ac:dyDescent="0.25">
      <c r="A360" s="628"/>
      <c r="B360" s="628"/>
      <c r="C360" s="628"/>
      <c r="D360" s="628"/>
      <c r="E360" s="628"/>
      <c r="F360" s="628"/>
      <c r="G360" s="628"/>
      <c r="H360" s="628"/>
      <c r="I360" s="628"/>
      <c r="J360" s="628"/>
      <c r="M360" s="631"/>
      <c r="N360" s="630"/>
      <c r="O360" s="630"/>
      <c r="R360" s="630"/>
      <c r="S360" s="632"/>
      <c r="W360" s="631"/>
    </row>
    <row r="361" spans="1:23" s="629" customFormat="1" x14ac:dyDescent="0.25">
      <c r="A361" s="628"/>
      <c r="B361" s="628"/>
      <c r="C361" s="628"/>
      <c r="D361" s="628"/>
      <c r="E361" s="628"/>
      <c r="F361" s="628"/>
      <c r="G361" s="628"/>
      <c r="H361" s="628"/>
      <c r="I361" s="628"/>
      <c r="J361" s="628"/>
      <c r="M361" s="631"/>
      <c r="N361" s="630"/>
      <c r="O361" s="630"/>
      <c r="R361" s="630"/>
      <c r="S361" s="632"/>
      <c r="W361" s="631"/>
    </row>
    <row r="362" spans="1:23" s="629" customFormat="1" x14ac:dyDescent="0.25">
      <c r="A362" s="628"/>
      <c r="B362" s="628"/>
      <c r="C362" s="628"/>
      <c r="D362" s="628"/>
      <c r="E362" s="628"/>
      <c r="F362" s="628"/>
      <c r="G362" s="628"/>
      <c r="H362" s="628"/>
      <c r="I362" s="628"/>
      <c r="J362" s="628"/>
      <c r="M362" s="631"/>
      <c r="N362" s="630"/>
      <c r="O362" s="630"/>
      <c r="R362" s="630"/>
      <c r="S362" s="632"/>
      <c r="W362" s="631"/>
    </row>
    <row r="363" spans="1:23" s="629" customFormat="1" x14ac:dyDescent="0.25">
      <c r="A363" s="628"/>
      <c r="B363" s="628"/>
      <c r="C363" s="628"/>
      <c r="D363" s="628"/>
      <c r="E363" s="628"/>
      <c r="F363" s="628"/>
      <c r="G363" s="628"/>
      <c r="H363" s="628"/>
      <c r="I363" s="628"/>
      <c r="J363" s="628"/>
      <c r="M363" s="631"/>
      <c r="N363" s="630"/>
      <c r="O363" s="630"/>
      <c r="R363" s="630"/>
      <c r="S363" s="632"/>
      <c r="W363" s="631"/>
    </row>
    <row r="364" spans="1:23" s="629" customFormat="1" x14ac:dyDescent="0.25">
      <c r="A364" s="628"/>
      <c r="B364" s="628"/>
      <c r="C364" s="628"/>
      <c r="D364" s="628"/>
      <c r="E364" s="628"/>
      <c r="F364" s="628"/>
      <c r="G364" s="628"/>
      <c r="H364" s="628"/>
      <c r="I364" s="628"/>
      <c r="J364" s="628"/>
      <c r="M364" s="631"/>
      <c r="N364" s="630"/>
      <c r="O364" s="630"/>
      <c r="R364" s="630"/>
      <c r="S364" s="632"/>
      <c r="W364" s="631"/>
    </row>
    <row r="365" spans="1:23" s="629" customFormat="1" x14ac:dyDescent="0.25">
      <c r="A365" s="628"/>
      <c r="B365" s="628"/>
      <c r="C365" s="628"/>
      <c r="D365" s="628"/>
      <c r="E365" s="628"/>
      <c r="F365" s="628"/>
      <c r="G365" s="628"/>
      <c r="H365" s="628"/>
      <c r="I365" s="628"/>
      <c r="J365" s="628"/>
      <c r="M365" s="631"/>
      <c r="N365" s="630"/>
      <c r="O365" s="630"/>
      <c r="R365" s="630"/>
      <c r="S365" s="632"/>
      <c r="W365" s="631"/>
    </row>
    <row r="366" spans="1:23" s="629" customFormat="1" x14ac:dyDescent="0.25">
      <c r="A366" s="628"/>
      <c r="B366" s="628"/>
      <c r="C366" s="628"/>
      <c r="D366" s="628"/>
      <c r="E366" s="628"/>
      <c r="F366" s="628"/>
      <c r="G366" s="628"/>
      <c r="H366" s="628"/>
      <c r="I366" s="628"/>
      <c r="J366" s="628"/>
      <c r="M366" s="631"/>
      <c r="N366" s="630"/>
      <c r="O366" s="630"/>
      <c r="R366" s="630"/>
      <c r="S366" s="632"/>
      <c r="W366" s="631"/>
    </row>
    <row r="367" spans="1:23" s="629" customFormat="1" x14ac:dyDescent="0.25">
      <c r="A367" s="628"/>
      <c r="B367" s="628"/>
      <c r="C367" s="628"/>
      <c r="D367" s="628"/>
      <c r="E367" s="628"/>
      <c r="F367" s="628"/>
      <c r="G367" s="628"/>
      <c r="H367" s="628"/>
      <c r="I367" s="628"/>
      <c r="J367" s="628"/>
      <c r="M367" s="631"/>
      <c r="N367" s="630"/>
      <c r="O367" s="630"/>
      <c r="R367" s="630"/>
      <c r="S367" s="632"/>
      <c r="W367" s="631"/>
    </row>
    <row r="368" spans="1:23" s="629" customFormat="1" x14ac:dyDescent="0.25">
      <c r="A368" s="628"/>
      <c r="B368" s="628"/>
      <c r="C368" s="628"/>
      <c r="D368" s="628"/>
      <c r="E368" s="628"/>
      <c r="F368" s="628"/>
      <c r="G368" s="628"/>
      <c r="H368" s="628"/>
      <c r="I368" s="628"/>
      <c r="J368" s="628"/>
      <c r="M368" s="631"/>
      <c r="N368" s="630"/>
      <c r="O368" s="630"/>
      <c r="R368" s="630"/>
      <c r="S368" s="632"/>
      <c r="W368" s="631"/>
    </row>
    <row r="369" spans="1:23" s="629" customFormat="1" x14ac:dyDescent="0.25">
      <c r="A369" s="628"/>
      <c r="B369" s="628"/>
      <c r="C369" s="628"/>
      <c r="D369" s="628"/>
      <c r="E369" s="628"/>
      <c r="F369" s="628"/>
      <c r="G369" s="628"/>
      <c r="H369" s="628"/>
      <c r="I369" s="628"/>
      <c r="J369" s="628"/>
      <c r="M369" s="631"/>
      <c r="N369" s="630"/>
      <c r="O369" s="630"/>
      <c r="R369" s="630"/>
      <c r="S369" s="632"/>
      <c r="W369" s="631"/>
    </row>
    <row r="370" spans="1:23" s="629" customFormat="1" x14ac:dyDescent="0.25">
      <c r="A370" s="628"/>
      <c r="B370" s="628"/>
      <c r="C370" s="628"/>
      <c r="D370" s="628"/>
      <c r="E370" s="628"/>
      <c r="F370" s="628"/>
      <c r="G370" s="628"/>
      <c r="H370" s="628"/>
      <c r="I370" s="628"/>
      <c r="J370" s="628"/>
      <c r="M370" s="631"/>
      <c r="N370" s="630"/>
      <c r="O370" s="633"/>
      <c r="R370" s="630"/>
      <c r="S370" s="632"/>
      <c r="W370" s="631"/>
    </row>
    <row r="371" spans="1:23" s="629" customFormat="1" x14ac:dyDescent="0.25">
      <c r="A371" s="628"/>
      <c r="B371" s="628"/>
      <c r="C371" s="628"/>
      <c r="D371" s="628"/>
      <c r="E371" s="628"/>
      <c r="F371" s="628"/>
      <c r="G371" s="628"/>
      <c r="H371" s="628"/>
      <c r="I371" s="628"/>
      <c r="J371" s="628"/>
      <c r="M371" s="631"/>
      <c r="N371" s="630"/>
      <c r="O371" s="633"/>
      <c r="R371" s="630"/>
      <c r="S371" s="632"/>
      <c r="W371" s="631"/>
    </row>
    <row r="372" spans="1:23" s="629" customFormat="1" x14ac:dyDescent="0.25">
      <c r="A372" s="628"/>
      <c r="B372" s="628"/>
      <c r="C372" s="628"/>
      <c r="D372" s="628"/>
      <c r="E372" s="628"/>
      <c r="F372" s="628"/>
      <c r="G372" s="628"/>
      <c r="H372" s="628"/>
      <c r="I372" s="628"/>
      <c r="J372" s="628"/>
      <c r="M372" s="631"/>
      <c r="N372" s="630"/>
      <c r="O372" s="633"/>
      <c r="R372" s="630"/>
      <c r="S372" s="632"/>
      <c r="W372" s="631"/>
    </row>
    <row r="373" spans="1:23" s="629" customFormat="1" x14ac:dyDescent="0.25">
      <c r="A373" s="628"/>
      <c r="B373" s="628"/>
      <c r="C373" s="628"/>
      <c r="D373" s="628"/>
      <c r="E373" s="628"/>
      <c r="F373" s="628"/>
      <c r="G373" s="628"/>
      <c r="H373" s="628"/>
      <c r="I373" s="628"/>
      <c r="J373" s="628"/>
      <c r="M373" s="631"/>
      <c r="N373" s="630"/>
      <c r="O373" s="633"/>
      <c r="R373" s="630"/>
      <c r="S373" s="632"/>
      <c r="W373" s="631"/>
    </row>
    <row r="374" spans="1:23" s="629" customFormat="1" x14ac:dyDescent="0.25">
      <c r="A374" s="628"/>
      <c r="B374" s="628"/>
      <c r="C374" s="628"/>
      <c r="D374" s="628"/>
      <c r="E374" s="628"/>
      <c r="F374" s="628"/>
      <c r="G374" s="628"/>
      <c r="H374" s="628"/>
      <c r="I374" s="628"/>
      <c r="J374" s="628"/>
      <c r="M374" s="631"/>
      <c r="N374" s="630"/>
      <c r="O374" s="633"/>
      <c r="R374" s="630"/>
      <c r="S374" s="632"/>
      <c r="W374" s="631"/>
    </row>
    <row r="375" spans="1:23" s="629" customFormat="1" x14ac:dyDescent="0.25">
      <c r="A375" s="628"/>
      <c r="B375" s="628"/>
      <c r="C375" s="628"/>
      <c r="D375" s="628"/>
      <c r="E375" s="628"/>
      <c r="F375" s="628"/>
      <c r="G375" s="628"/>
      <c r="H375" s="628"/>
      <c r="I375" s="628"/>
      <c r="J375" s="628"/>
      <c r="M375" s="631"/>
      <c r="N375" s="630"/>
      <c r="O375" s="633"/>
      <c r="R375" s="630"/>
      <c r="S375" s="632"/>
      <c r="W375" s="631"/>
    </row>
    <row r="376" spans="1:23" s="629" customFormat="1" x14ac:dyDescent="0.25">
      <c r="A376" s="628"/>
      <c r="B376" s="628"/>
      <c r="C376" s="628"/>
      <c r="D376" s="628"/>
      <c r="E376" s="628"/>
      <c r="F376" s="628"/>
      <c r="G376" s="628"/>
      <c r="H376" s="628"/>
      <c r="I376" s="628"/>
      <c r="J376" s="628"/>
      <c r="M376" s="631"/>
      <c r="N376" s="630"/>
      <c r="O376" s="633"/>
      <c r="R376" s="630"/>
      <c r="S376" s="632"/>
      <c r="W376" s="631"/>
    </row>
    <row r="377" spans="1:23" s="629" customFormat="1" x14ac:dyDescent="0.25">
      <c r="A377" s="628"/>
      <c r="B377" s="628"/>
      <c r="C377" s="628"/>
      <c r="D377" s="628"/>
      <c r="E377" s="628"/>
      <c r="F377" s="628"/>
      <c r="G377" s="628"/>
      <c r="H377" s="628"/>
      <c r="I377" s="628"/>
      <c r="J377" s="628"/>
      <c r="M377" s="631"/>
      <c r="N377" s="630"/>
      <c r="O377" s="633"/>
      <c r="R377" s="630"/>
      <c r="S377" s="632"/>
      <c r="W377" s="631"/>
    </row>
    <row r="378" spans="1:23" s="629" customFormat="1" x14ac:dyDescent="0.25">
      <c r="A378" s="628"/>
      <c r="B378" s="628"/>
      <c r="C378" s="628"/>
      <c r="D378" s="628"/>
      <c r="E378" s="628"/>
      <c r="F378" s="628"/>
      <c r="G378" s="628"/>
      <c r="H378" s="628"/>
      <c r="I378" s="628"/>
      <c r="J378" s="628"/>
      <c r="M378" s="631"/>
      <c r="N378" s="630"/>
      <c r="O378" s="633"/>
      <c r="R378" s="630"/>
      <c r="S378" s="632"/>
      <c r="W378" s="631"/>
    </row>
    <row r="379" spans="1:23" s="629" customFormat="1" x14ac:dyDescent="0.25">
      <c r="A379" s="628"/>
      <c r="B379" s="628"/>
      <c r="C379" s="628"/>
      <c r="D379" s="628"/>
      <c r="E379" s="628"/>
      <c r="F379" s="628"/>
      <c r="G379" s="628"/>
      <c r="H379" s="628"/>
      <c r="I379" s="628"/>
      <c r="J379" s="628"/>
      <c r="M379" s="631"/>
      <c r="N379" s="630"/>
      <c r="O379" s="633"/>
      <c r="R379" s="630"/>
      <c r="S379" s="632"/>
      <c r="W379" s="631"/>
    </row>
    <row r="380" spans="1:23" s="629" customFormat="1" x14ac:dyDescent="0.25">
      <c r="A380" s="628"/>
      <c r="B380" s="628"/>
      <c r="C380" s="628"/>
      <c r="D380" s="628"/>
      <c r="E380" s="628"/>
      <c r="F380" s="628"/>
      <c r="G380" s="628"/>
      <c r="H380" s="628"/>
      <c r="I380" s="628"/>
      <c r="J380" s="628"/>
      <c r="M380" s="631"/>
      <c r="N380" s="630"/>
      <c r="O380" s="633"/>
      <c r="R380" s="630"/>
      <c r="S380" s="632"/>
      <c r="W380" s="631"/>
    </row>
    <row r="381" spans="1:23" s="629" customFormat="1" x14ac:dyDescent="0.25">
      <c r="A381" s="628"/>
      <c r="B381" s="628"/>
      <c r="C381" s="628"/>
      <c r="D381" s="628"/>
      <c r="E381" s="628"/>
      <c r="F381" s="628"/>
      <c r="G381" s="628"/>
      <c r="H381" s="628"/>
      <c r="I381" s="628"/>
      <c r="J381" s="628"/>
      <c r="M381" s="631"/>
      <c r="N381" s="630"/>
      <c r="O381" s="633"/>
      <c r="R381" s="630"/>
      <c r="S381" s="632"/>
      <c r="W381" s="631"/>
    </row>
    <row r="382" spans="1:23" s="629" customFormat="1" x14ac:dyDescent="0.25">
      <c r="A382" s="628"/>
      <c r="B382" s="628"/>
      <c r="C382" s="628"/>
      <c r="D382" s="628"/>
      <c r="E382" s="628"/>
      <c r="F382" s="628"/>
      <c r="G382" s="628"/>
      <c r="H382" s="628"/>
      <c r="I382" s="628"/>
      <c r="J382" s="628"/>
      <c r="M382" s="631"/>
      <c r="N382" s="630"/>
      <c r="O382" s="633"/>
      <c r="R382" s="630"/>
      <c r="S382" s="632"/>
      <c r="W382" s="631"/>
    </row>
    <row r="383" spans="1:23" s="629" customFormat="1" x14ac:dyDescent="0.25">
      <c r="A383" s="628"/>
      <c r="B383" s="628"/>
      <c r="C383" s="628"/>
      <c r="D383" s="628"/>
      <c r="E383" s="628"/>
      <c r="F383" s="628"/>
      <c r="G383" s="628"/>
      <c r="H383" s="628"/>
      <c r="I383" s="628"/>
      <c r="J383" s="628"/>
      <c r="M383" s="631"/>
      <c r="N383" s="630"/>
      <c r="O383" s="633"/>
      <c r="R383" s="630"/>
      <c r="S383" s="632"/>
      <c r="W383" s="631"/>
    </row>
    <row r="384" spans="1:23" s="629" customFormat="1" x14ac:dyDescent="0.25">
      <c r="A384" s="628"/>
      <c r="B384" s="628"/>
      <c r="C384" s="628"/>
      <c r="D384" s="628"/>
      <c r="E384" s="628"/>
      <c r="F384" s="628"/>
      <c r="G384" s="628"/>
      <c r="H384" s="628"/>
      <c r="I384" s="628"/>
      <c r="J384" s="628"/>
      <c r="M384" s="631"/>
      <c r="N384" s="630"/>
      <c r="O384" s="633"/>
      <c r="R384" s="630"/>
      <c r="S384" s="632"/>
      <c r="W384" s="631"/>
    </row>
    <row r="385" spans="1:23" s="629" customFormat="1" x14ac:dyDescent="0.25">
      <c r="A385" s="628"/>
      <c r="B385" s="628"/>
      <c r="C385" s="628"/>
      <c r="D385" s="628"/>
      <c r="E385" s="628"/>
      <c r="F385" s="628"/>
      <c r="G385" s="628"/>
      <c r="H385" s="628"/>
      <c r="I385" s="628"/>
      <c r="J385" s="628"/>
      <c r="M385" s="631"/>
      <c r="N385" s="630"/>
      <c r="O385" s="633"/>
      <c r="R385" s="630"/>
      <c r="S385" s="632"/>
      <c r="W385" s="631"/>
    </row>
    <row r="386" spans="1:23" s="629" customFormat="1" x14ac:dyDescent="0.25">
      <c r="A386" s="628"/>
      <c r="B386" s="628"/>
      <c r="C386" s="628"/>
      <c r="D386" s="628"/>
      <c r="E386" s="628"/>
      <c r="F386" s="628"/>
      <c r="G386" s="628"/>
      <c r="H386" s="628"/>
      <c r="I386" s="628"/>
      <c r="J386" s="628"/>
      <c r="M386" s="631"/>
      <c r="N386" s="630"/>
      <c r="O386" s="633"/>
      <c r="R386" s="630"/>
      <c r="S386" s="632"/>
      <c r="W386" s="631"/>
    </row>
    <row r="387" spans="1:23" s="629" customFormat="1" x14ac:dyDescent="0.25">
      <c r="A387" s="628"/>
      <c r="B387" s="628"/>
      <c r="C387" s="628"/>
      <c r="D387" s="628"/>
      <c r="E387" s="628"/>
      <c r="F387" s="628"/>
      <c r="G387" s="628"/>
      <c r="H387" s="628"/>
      <c r="I387" s="628"/>
      <c r="J387" s="628"/>
      <c r="M387" s="631"/>
      <c r="N387" s="630"/>
      <c r="O387" s="633"/>
      <c r="R387" s="630"/>
      <c r="S387" s="632"/>
      <c r="W387" s="631"/>
    </row>
    <row r="388" spans="1:23" s="629" customFormat="1" x14ac:dyDescent="0.25">
      <c r="A388" s="628"/>
      <c r="B388" s="628"/>
      <c r="C388" s="628"/>
      <c r="D388" s="628"/>
      <c r="E388" s="628"/>
      <c r="F388" s="628"/>
      <c r="G388" s="628"/>
      <c r="H388" s="628"/>
      <c r="I388" s="628"/>
      <c r="J388" s="628"/>
      <c r="M388" s="631"/>
      <c r="N388" s="630"/>
      <c r="O388" s="633"/>
      <c r="R388" s="630"/>
      <c r="S388" s="632"/>
      <c r="W388" s="631"/>
    </row>
    <row r="389" spans="1:23" s="629" customFormat="1" x14ac:dyDescent="0.25">
      <c r="A389" s="628"/>
      <c r="B389" s="628"/>
      <c r="C389" s="628"/>
      <c r="D389" s="628"/>
      <c r="E389" s="628"/>
      <c r="F389" s="628"/>
      <c r="G389" s="628"/>
      <c r="H389" s="628"/>
      <c r="I389" s="628"/>
      <c r="J389" s="628"/>
      <c r="M389" s="631"/>
      <c r="N389" s="630"/>
      <c r="O389" s="633"/>
      <c r="R389" s="630"/>
      <c r="S389" s="632"/>
      <c r="W389" s="631"/>
    </row>
    <row r="390" spans="1:23" s="629" customFormat="1" x14ac:dyDescent="0.25">
      <c r="A390" s="628"/>
      <c r="B390" s="628"/>
      <c r="C390" s="628"/>
      <c r="D390" s="628"/>
      <c r="E390" s="628"/>
      <c r="F390" s="628"/>
      <c r="G390" s="628"/>
      <c r="H390" s="628"/>
      <c r="I390" s="628"/>
      <c r="J390" s="628"/>
      <c r="M390" s="631"/>
      <c r="N390" s="630"/>
      <c r="O390" s="633"/>
      <c r="R390" s="630"/>
      <c r="S390" s="632"/>
      <c r="W390" s="631"/>
    </row>
    <row r="391" spans="1:23" s="629" customFormat="1" x14ac:dyDescent="0.25">
      <c r="A391" s="628"/>
      <c r="B391" s="628"/>
      <c r="C391" s="628"/>
      <c r="D391" s="628"/>
      <c r="E391" s="628"/>
      <c r="F391" s="628"/>
      <c r="G391" s="628"/>
      <c r="H391" s="628"/>
      <c r="I391" s="628"/>
      <c r="J391" s="628"/>
      <c r="M391" s="631"/>
      <c r="N391" s="630"/>
      <c r="O391" s="633"/>
      <c r="R391" s="630"/>
      <c r="S391" s="632"/>
      <c r="W391" s="631"/>
    </row>
    <row r="392" spans="1:23" s="629" customFormat="1" x14ac:dyDescent="0.25">
      <c r="A392" s="628"/>
      <c r="B392" s="628"/>
      <c r="C392" s="628"/>
      <c r="D392" s="628"/>
      <c r="E392" s="628"/>
      <c r="F392" s="628"/>
      <c r="G392" s="628"/>
      <c r="H392" s="628"/>
      <c r="I392" s="628"/>
      <c r="J392" s="628"/>
      <c r="M392" s="631"/>
      <c r="N392" s="630"/>
      <c r="O392" s="633"/>
      <c r="R392" s="630"/>
      <c r="S392" s="632"/>
      <c r="W392" s="631"/>
    </row>
    <row r="393" spans="1:23" s="629" customFormat="1" x14ac:dyDescent="0.25">
      <c r="A393" s="628"/>
      <c r="B393" s="628"/>
      <c r="C393" s="628"/>
      <c r="D393" s="628"/>
      <c r="E393" s="628"/>
      <c r="F393" s="628"/>
      <c r="G393" s="628"/>
      <c r="H393" s="628"/>
      <c r="I393" s="628"/>
      <c r="J393" s="628"/>
      <c r="M393" s="631"/>
      <c r="N393" s="630"/>
      <c r="O393" s="633"/>
      <c r="R393" s="630"/>
      <c r="S393" s="632"/>
      <c r="W393" s="631"/>
    </row>
    <row r="394" spans="1:23" s="629" customFormat="1" x14ac:dyDescent="0.25">
      <c r="A394" s="628"/>
      <c r="B394" s="628"/>
      <c r="C394" s="628"/>
      <c r="D394" s="628"/>
      <c r="E394" s="628"/>
      <c r="F394" s="628"/>
      <c r="G394" s="628"/>
      <c r="H394" s="628"/>
      <c r="I394" s="628"/>
      <c r="J394" s="628"/>
      <c r="M394" s="631"/>
      <c r="N394" s="630"/>
      <c r="O394" s="633"/>
      <c r="R394" s="630"/>
      <c r="S394" s="632"/>
      <c r="W394" s="631"/>
    </row>
    <row r="395" spans="1:23" s="629" customFormat="1" x14ac:dyDescent="0.25">
      <c r="A395" s="628"/>
      <c r="B395" s="628"/>
      <c r="C395" s="628"/>
      <c r="D395" s="628"/>
      <c r="E395" s="628"/>
      <c r="F395" s="628"/>
      <c r="G395" s="628"/>
      <c r="H395" s="628"/>
      <c r="I395" s="628"/>
      <c r="J395" s="628"/>
      <c r="M395" s="631"/>
      <c r="N395" s="630"/>
      <c r="O395" s="633"/>
      <c r="R395" s="630"/>
      <c r="S395" s="632"/>
      <c r="W395" s="631"/>
    </row>
    <row r="396" spans="1:23" s="629" customFormat="1" x14ac:dyDescent="0.25">
      <c r="A396" s="628"/>
      <c r="B396" s="628"/>
      <c r="C396" s="628"/>
      <c r="D396" s="628"/>
      <c r="E396" s="628"/>
      <c r="F396" s="628"/>
      <c r="G396" s="628"/>
      <c r="H396" s="628"/>
      <c r="I396" s="628"/>
      <c r="J396" s="628"/>
      <c r="M396" s="631"/>
      <c r="N396" s="630"/>
      <c r="O396" s="633"/>
      <c r="R396" s="630"/>
      <c r="S396" s="632"/>
      <c r="W396" s="631"/>
    </row>
    <row r="397" spans="1:23" s="629" customFormat="1" x14ac:dyDescent="0.25">
      <c r="A397" s="628"/>
      <c r="B397" s="628"/>
      <c r="C397" s="628"/>
      <c r="D397" s="628"/>
      <c r="E397" s="628"/>
      <c r="F397" s="628"/>
      <c r="G397" s="628"/>
      <c r="H397" s="628"/>
      <c r="I397" s="628"/>
      <c r="J397" s="628"/>
      <c r="M397" s="631"/>
      <c r="N397" s="630"/>
      <c r="O397" s="633"/>
      <c r="R397" s="630"/>
      <c r="S397" s="632"/>
      <c r="W397" s="631"/>
    </row>
    <row r="398" spans="1:23" s="629" customFormat="1" x14ac:dyDescent="0.25">
      <c r="A398" s="628"/>
      <c r="B398" s="628"/>
      <c r="C398" s="628"/>
      <c r="D398" s="628"/>
      <c r="E398" s="628"/>
      <c r="F398" s="628"/>
      <c r="G398" s="628"/>
      <c r="H398" s="628"/>
      <c r="I398" s="628"/>
      <c r="J398" s="628"/>
      <c r="M398" s="631"/>
      <c r="N398" s="630"/>
      <c r="O398" s="633"/>
      <c r="R398" s="630"/>
      <c r="S398" s="632"/>
      <c r="W398" s="631"/>
    </row>
    <row r="399" spans="1:23" s="629" customFormat="1" x14ac:dyDescent="0.25">
      <c r="A399" s="628"/>
      <c r="B399" s="628"/>
      <c r="C399" s="628"/>
      <c r="D399" s="628"/>
      <c r="E399" s="628"/>
      <c r="F399" s="628"/>
      <c r="G399" s="628"/>
      <c r="H399" s="628"/>
      <c r="I399" s="628"/>
      <c r="J399" s="628"/>
      <c r="M399" s="631"/>
      <c r="N399" s="630"/>
      <c r="O399" s="633"/>
      <c r="R399" s="630"/>
      <c r="S399" s="632"/>
      <c r="W399" s="631"/>
    </row>
    <row r="400" spans="1:23" s="629" customFormat="1" x14ac:dyDescent="0.25">
      <c r="A400" s="628"/>
      <c r="B400" s="628"/>
      <c r="C400" s="628"/>
      <c r="D400" s="628"/>
      <c r="E400" s="628"/>
      <c r="F400" s="628"/>
      <c r="G400" s="628"/>
      <c r="H400" s="628"/>
      <c r="I400" s="628"/>
      <c r="J400" s="628"/>
      <c r="M400" s="631"/>
      <c r="N400" s="630"/>
      <c r="O400" s="633"/>
      <c r="R400" s="630"/>
      <c r="S400" s="632"/>
      <c r="W400" s="631"/>
    </row>
    <row r="401" spans="1:23" s="629" customFormat="1" x14ac:dyDescent="0.25">
      <c r="A401" s="628"/>
      <c r="B401" s="628"/>
      <c r="C401" s="628"/>
      <c r="D401" s="628"/>
      <c r="E401" s="628"/>
      <c r="F401" s="628"/>
      <c r="G401" s="628"/>
      <c r="H401" s="628"/>
      <c r="I401" s="628"/>
      <c r="J401" s="628"/>
      <c r="M401" s="631"/>
      <c r="N401" s="630"/>
      <c r="O401" s="633"/>
      <c r="R401" s="630"/>
      <c r="S401" s="632"/>
      <c r="W401" s="631"/>
    </row>
    <row r="402" spans="1:23" s="629" customFormat="1" x14ac:dyDescent="0.25">
      <c r="A402" s="628"/>
      <c r="B402" s="628"/>
      <c r="C402" s="628"/>
      <c r="D402" s="628"/>
      <c r="E402" s="628"/>
      <c r="F402" s="628"/>
      <c r="G402" s="628"/>
      <c r="H402" s="628"/>
      <c r="I402" s="628"/>
      <c r="J402" s="628"/>
      <c r="M402" s="631"/>
      <c r="N402" s="630"/>
      <c r="O402" s="633"/>
      <c r="R402" s="630"/>
      <c r="S402" s="632"/>
      <c r="W402" s="631"/>
    </row>
    <row r="403" spans="1:23" s="629" customFormat="1" x14ac:dyDescent="0.25">
      <c r="A403" s="628"/>
      <c r="B403" s="628"/>
      <c r="C403" s="628"/>
      <c r="D403" s="628"/>
      <c r="E403" s="628"/>
      <c r="F403" s="628"/>
      <c r="G403" s="628"/>
      <c r="H403" s="628"/>
      <c r="I403" s="628"/>
      <c r="J403" s="628"/>
      <c r="M403" s="631"/>
      <c r="N403" s="630"/>
      <c r="O403" s="633"/>
      <c r="R403" s="630"/>
      <c r="S403" s="632"/>
      <c r="W403" s="631"/>
    </row>
    <row r="404" spans="1:23" s="629" customFormat="1" x14ac:dyDescent="0.25">
      <c r="A404" s="628"/>
      <c r="B404" s="628"/>
      <c r="C404" s="628"/>
      <c r="D404" s="628"/>
      <c r="E404" s="628"/>
      <c r="F404" s="628"/>
      <c r="G404" s="628"/>
      <c r="H404" s="628"/>
      <c r="I404" s="628"/>
      <c r="J404" s="628"/>
      <c r="M404" s="631"/>
      <c r="N404" s="630"/>
      <c r="O404" s="633"/>
      <c r="R404" s="630"/>
      <c r="S404" s="632"/>
      <c r="W404" s="631"/>
    </row>
    <row r="405" spans="1:23" s="629" customFormat="1" x14ac:dyDescent="0.25">
      <c r="A405" s="628"/>
      <c r="B405" s="628"/>
      <c r="C405" s="628"/>
      <c r="D405" s="628"/>
      <c r="E405" s="628"/>
      <c r="F405" s="628"/>
      <c r="G405" s="628"/>
      <c r="H405" s="628"/>
      <c r="I405" s="628"/>
      <c r="J405" s="628"/>
      <c r="M405" s="631"/>
      <c r="N405" s="630"/>
      <c r="O405" s="633"/>
      <c r="R405" s="630"/>
      <c r="S405" s="632"/>
      <c r="W405" s="631"/>
    </row>
    <row r="406" spans="1:23" s="629" customFormat="1" x14ac:dyDescent="0.25">
      <c r="A406" s="628"/>
      <c r="B406" s="628"/>
      <c r="C406" s="628"/>
      <c r="D406" s="628"/>
      <c r="E406" s="628"/>
      <c r="F406" s="628"/>
      <c r="G406" s="628"/>
      <c r="H406" s="628"/>
      <c r="I406" s="628"/>
      <c r="J406" s="628"/>
      <c r="M406" s="631"/>
      <c r="N406" s="630"/>
      <c r="O406" s="633"/>
      <c r="R406" s="630"/>
      <c r="S406" s="632"/>
      <c r="W406" s="631"/>
    </row>
    <row r="407" spans="1:23" s="629" customFormat="1" x14ac:dyDescent="0.25">
      <c r="A407" s="628"/>
      <c r="B407" s="628"/>
      <c r="C407" s="628"/>
      <c r="D407" s="628"/>
      <c r="E407" s="628"/>
      <c r="F407" s="628"/>
      <c r="G407" s="628"/>
      <c r="H407" s="628"/>
      <c r="I407" s="628"/>
      <c r="J407" s="628"/>
      <c r="M407" s="631"/>
      <c r="N407" s="630"/>
      <c r="O407" s="633"/>
      <c r="R407" s="630"/>
      <c r="S407" s="632"/>
      <c r="W407" s="631"/>
    </row>
    <row r="408" spans="1:23" s="629" customFormat="1" x14ac:dyDescent="0.25">
      <c r="A408" s="628"/>
      <c r="B408" s="628"/>
      <c r="C408" s="628"/>
      <c r="D408" s="628"/>
      <c r="E408" s="628"/>
      <c r="F408" s="628"/>
      <c r="G408" s="628"/>
      <c r="H408" s="628"/>
      <c r="I408" s="628"/>
      <c r="J408" s="628"/>
      <c r="M408" s="631"/>
      <c r="N408" s="630"/>
      <c r="O408" s="633"/>
      <c r="R408" s="630"/>
      <c r="S408" s="632"/>
      <c r="W408" s="631"/>
    </row>
    <row r="409" spans="1:23" s="629" customFormat="1" x14ac:dyDescent="0.25">
      <c r="A409" s="628"/>
      <c r="B409" s="628"/>
      <c r="C409" s="628"/>
      <c r="D409" s="628"/>
      <c r="E409" s="628"/>
      <c r="F409" s="628"/>
      <c r="G409" s="628"/>
      <c r="H409" s="628"/>
      <c r="I409" s="628"/>
      <c r="J409" s="628"/>
      <c r="M409" s="631"/>
      <c r="N409" s="630"/>
      <c r="O409" s="633"/>
      <c r="R409" s="630"/>
      <c r="S409" s="632"/>
      <c r="W409" s="631"/>
    </row>
    <row r="410" spans="1:23" s="629" customFormat="1" x14ac:dyDescent="0.25">
      <c r="A410" s="628"/>
      <c r="B410" s="628"/>
      <c r="C410" s="628"/>
      <c r="D410" s="628"/>
      <c r="E410" s="628"/>
      <c r="F410" s="628"/>
      <c r="G410" s="628"/>
      <c r="H410" s="628"/>
      <c r="I410" s="628"/>
      <c r="J410" s="628"/>
      <c r="M410" s="631"/>
      <c r="N410" s="630"/>
      <c r="O410" s="633"/>
      <c r="R410" s="630"/>
      <c r="S410" s="632"/>
      <c r="W410" s="631"/>
    </row>
    <row r="411" spans="1:23" s="629" customFormat="1" x14ac:dyDescent="0.25">
      <c r="A411" s="628"/>
      <c r="B411" s="628"/>
      <c r="C411" s="628"/>
      <c r="D411" s="628"/>
      <c r="E411" s="628"/>
      <c r="F411" s="628"/>
      <c r="G411" s="628"/>
      <c r="H411" s="628"/>
      <c r="I411" s="628"/>
      <c r="J411" s="628"/>
      <c r="M411" s="631"/>
      <c r="N411" s="630"/>
      <c r="O411" s="633"/>
      <c r="R411" s="630"/>
      <c r="S411" s="632"/>
      <c r="W411" s="631"/>
    </row>
    <row r="412" spans="1:23" s="629" customFormat="1" x14ac:dyDescent="0.25">
      <c r="A412" s="628"/>
      <c r="B412" s="628"/>
      <c r="C412" s="628"/>
      <c r="D412" s="628"/>
      <c r="E412" s="628"/>
      <c r="F412" s="628"/>
      <c r="G412" s="628"/>
      <c r="H412" s="628"/>
      <c r="I412" s="628"/>
      <c r="J412" s="628"/>
      <c r="M412" s="631"/>
      <c r="N412" s="630"/>
      <c r="O412" s="633"/>
      <c r="R412" s="630"/>
      <c r="S412" s="632"/>
      <c r="W412" s="631"/>
    </row>
    <row r="413" spans="1:23" s="629" customFormat="1" x14ac:dyDescent="0.25">
      <c r="A413" s="628"/>
      <c r="B413" s="628"/>
      <c r="C413" s="628"/>
      <c r="D413" s="628"/>
      <c r="E413" s="628"/>
      <c r="F413" s="628"/>
      <c r="G413" s="628"/>
      <c r="H413" s="628"/>
      <c r="I413" s="628"/>
      <c r="J413" s="628"/>
      <c r="M413" s="631"/>
      <c r="N413" s="630"/>
      <c r="O413" s="633"/>
      <c r="R413" s="630"/>
      <c r="S413" s="632"/>
      <c r="W413" s="631"/>
    </row>
    <row r="414" spans="1:23" s="629" customFormat="1" x14ac:dyDescent="0.25">
      <c r="A414" s="628"/>
      <c r="B414" s="628"/>
      <c r="C414" s="628"/>
      <c r="D414" s="628"/>
      <c r="E414" s="628"/>
      <c r="F414" s="628"/>
      <c r="G414" s="628"/>
      <c r="H414" s="628"/>
      <c r="I414" s="628"/>
      <c r="J414" s="628"/>
      <c r="M414" s="631"/>
      <c r="N414" s="630"/>
      <c r="O414" s="633"/>
      <c r="R414" s="630"/>
      <c r="S414" s="632"/>
      <c r="W414" s="631"/>
    </row>
    <row r="415" spans="1:23" s="629" customFormat="1" x14ac:dyDescent="0.25">
      <c r="A415" s="628"/>
      <c r="B415" s="628"/>
      <c r="C415" s="628"/>
      <c r="D415" s="628"/>
      <c r="E415" s="628"/>
      <c r="F415" s="628"/>
      <c r="G415" s="628"/>
      <c r="H415" s="628"/>
      <c r="I415" s="628"/>
      <c r="J415" s="628"/>
      <c r="M415" s="631"/>
      <c r="N415" s="630"/>
      <c r="O415" s="633"/>
      <c r="R415" s="630"/>
      <c r="S415" s="632"/>
      <c r="W415" s="631"/>
    </row>
    <row r="416" spans="1:23" s="629" customFormat="1" x14ac:dyDescent="0.25">
      <c r="A416" s="628"/>
      <c r="B416" s="628"/>
      <c r="C416" s="628"/>
      <c r="D416" s="628"/>
      <c r="E416" s="628"/>
      <c r="F416" s="628"/>
      <c r="G416" s="628"/>
      <c r="H416" s="628"/>
      <c r="I416" s="628"/>
      <c r="J416" s="628"/>
      <c r="M416" s="631"/>
      <c r="N416" s="630"/>
      <c r="O416" s="633"/>
      <c r="R416" s="630"/>
      <c r="S416" s="632"/>
      <c r="W416" s="631"/>
    </row>
    <row r="417" spans="1:23" s="629" customFormat="1" x14ac:dyDescent="0.25">
      <c r="A417" s="628"/>
      <c r="B417" s="628"/>
      <c r="C417" s="628"/>
      <c r="D417" s="628"/>
      <c r="E417" s="628"/>
      <c r="F417" s="628"/>
      <c r="G417" s="628"/>
      <c r="H417" s="628"/>
      <c r="I417" s="628"/>
      <c r="J417" s="628"/>
      <c r="M417" s="631"/>
      <c r="N417" s="630"/>
      <c r="O417" s="633"/>
      <c r="R417" s="630"/>
      <c r="S417" s="632"/>
      <c r="W417" s="631"/>
    </row>
    <row r="418" spans="1:23" s="629" customFormat="1" x14ac:dyDescent="0.25">
      <c r="A418" s="628"/>
      <c r="B418" s="628"/>
      <c r="C418" s="628"/>
      <c r="D418" s="628"/>
      <c r="E418" s="628"/>
      <c r="F418" s="628"/>
      <c r="G418" s="628"/>
      <c r="H418" s="628"/>
      <c r="I418" s="628"/>
      <c r="J418" s="628"/>
      <c r="M418" s="631"/>
      <c r="N418" s="630"/>
      <c r="O418" s="633"/>
      <c r="R418" s="630"/>
      <c r="S418" s="632"/>
      <c r="W418" s="631"/>
    </row>
    <row r="419" spans="1:23" s="629" customFormat="1" x14ac:dyDescent="0.25">
      <c r="A419" s="628"/>
      <c r="B419" s="628"/>
      <c r="C419" s="628"/>
      <c r="D419" s="628"/>
      <c r="E419" s="628"/>
      <c r="F419" s="628"/>
      <c r="G419" s="628"/>
      <c r="H419" s="628"/>
      <c r="I419" s="628"/>
      <c r="J419" s="628"/>
      <c r="M419" s="631"/>
      <c r="N419" s="630"/>
      <c r="O419" s="633"/>
      <c r="R419" s="630"/>
      <c r="S419" s="632"/>
      <c r="W419" s="631"/>
    </row>
    <row r="420" spans="1:23" s="629" customFormat="1" x14ac:dyDescent="0.25">
      <c r="A420" s="628"/>
      <c r="B420" s="628"/>
      <c r="C420" s="628"/>
      <c r="D420" s="628"/>
      <c r="E420" s="628"/>
      <c r="F420" s="628"/>
      <c r="G420" s="628"/>
      <c r="H420" s="628"/>
      <c r="I420" s="628"/>
      <c r="J420" s="628"/>
      <c r="M420" s="631"/>
      <c r="N420" s="630"/>
      <c r="O420" s="633"/>
      <c r="R420" s="630"/>
      <c r="S420" s="632"/>
      <c r="W420" s="631"/>
    </row>
    <row r="421" spans="1:23" s="629" customFormat="1" x14ac:dyDescent="0.25">
      <c r="A421" s="628"/>
      <c r="B421" s="628"/>
      <c r="C421" s="628"/>
      <c r="D421" s="628"/>
      <c r="E421" s="628"/>
      <c r="F421" s="628"/>
      <c r="G421" s="628"/>
      <c r="H421" s="628"/>
      <c r="I421" s="628"/>
      <c r="J421" s="628"/>
      <c r="M421" s="631"/>
      <c r="N421" s="630"/>
      <c r="O421" s="633"/>
      <c r="R421" s="630"/>
      <c r="S421" s="632"/>
      <c r="W421" s="631"/>
    </row>
    <row r="422" spans="1:23" s="629" customFormat="1" x14ac:dyDescent="0.25">
      <c r="A422" s="628"/>
      <c r="B422" s="628"/>
      <c r="C422" s="628"/>
      <c r="D422" s="628"/>
      <c r="E422" s="628"/>
      <c r="F422" s="628"/>
      <c r="G422" s="628"/>
      <c r="H422" s="628"/>
      <c r="I422" s="628"/>
      <c r="J422" s="628"/>
      <c r="M422" s="631"/>
      <c r="N422" s="630"/>
      <c r="O422" s="633"/>
      <c r="R422" s="630"/>
      <c r="S422" s="632"/>
      <c r="W422" s="631"/>
    </row>
    <row r="423" spans="1:23" s="629" customFormat="1" x14ac:dyDescent="0.25">
      <c r="A423" s="628"/>
      <c r="B423" s="628"/>
      <c r="C423" s="628"/>
      <c r="D423" s="628"/>
      <c r="E423" s="628"/>
      <c r="F423" s="628"/>
      <c r="G423" s="628"/>
      <c r="H423" s="628"/>
      <c r="I423" s="628"/>
      <c r="J423" s="628"/>
      <c r="M423" s="631"/>
      <c r="N423" s="630"/>
      <c r="O423" s="633"/>
      <c r="R423" s="630"/>
      <c r="S423" s="632"/>
      <c r="W423" s="631"/>
    </row>
    <row r="424" spans="1:23" s="629" customFormat="1" x14ac:dyDescent="0.25">
      <c r="A424" s="628"/>
      <c r="B424" s="628"/>
      <c r="C424" s="628"/>
      <c r="D424" s="628"/>
      <c r="E424" s="628"/>
      <c r="F424" s="628"/>
      <c r="G424" s="628"/>
      <c r="H424" s="628"/>
      <c r="I424" s="628"/>
      <c r="J424" s="628"/>
      <c r="M424" s="631"/>
      <c r="N424" s="630"/>
      <c r="O424" s="633"/>
      <c r="R424" s="630"/>
      <c r="S424" s="632"/>
      <c r="W424" s="631"/>
    </row>
    <row r="425" spans="1:23" s="629" customFormat="1" x14ac:dyDescent="0.25">
      <c r="A425" s="628"/>
      <c r="B425" s="628"/>
      <c r="C425" s="628"/>
      <c r="D425" s="628"/>
      <c r="E425" s="628"/>
      <c r="F425" s="628"/>
      <c r="G425" s="628"/>
      <c r="H425" s="628"/>
      <c r="I425" s="628"/>
      <c r="J425" s="628"/>
      <c r="M425" s="631"/>
      <c r="N425" s="630"/>
      <c r="O425" s="633"/>
      <c r="R425" s="630"/>
      <c r="S425" s="632"/>
      <c r="W425" s="631"/>
    </row>
    <row r="426" spans="1:23" s="629" customFormat="1" x14ac:dyDescent="0.25">
      <c r="A426" s="628"/>
      <c r="B426" s="628"/>
      <c r="C426" s="628"/>
      <c r="D426" s="628"/>
      <c r="E426" s="628"/>
      <c r="F426" s="628"/>
      <c r="G426" s="628"/>
      <c r="H426" s="628"/>
      <c r="I426" s="628"/>
      <c r="J426" s="628"/>
      <c r="M426" s="631"/>
      <c r="N426" s="630"/>
      <c r="O426" s="633"/>
      <c r="R426" s="630"/>
      <c r="S426" s="632"/>
      <c r="W426" s="631"/>
    </row>
    <row r="427" spans="1:23" s="629" customFormat="1" x14ac:dyDescent="0.25">
      <c r="A427" s="628"/>
      <c r="B427" s="628"/>
      <c r="C427" s="628"/>
      <c r="D427" s="628"/>
      <c r="E427" s="628"/>
      <c r="F427" s="628"/>
      <c r="G427" s="628"/>
      <c r="H427" s="628"/>
      <c r="I427" s="628"/>
      <c r="J427" s="628"/>
      <c r="M427" s="631"/>
      <c r="N427" s="630"/>
      <c r="O427" s="633"/>
      <c r="R427" s="630"/>
      <c r="S427" s="632"/>
      <c r="W427" s="631"/>
    </row>
    <row r="428" spans="1:23" s="629" customFormat="1" x14ac:dyDescent="0.25">
      <c r="A428" s="628"/>
      <c r="B428" s="628"/>
      <c r="C428" s="628"/>
      <c r="D428" s="628"/>
      <c r="E428" s="628"/>
      <c r="F428" s="628"/>
      <c r="G428" s="628"/>
      <c r="H428" s="628"/>
      <c r="I428" s="628"/>
      <c r="J428" s="628"/>
      <c r="M428" s="631"/>
      <c r="N428" s="630"/>
      <c r="O428" s="633"/>
      <c r="R428" s="630"/>
      <c r="S428" s="632"/>
      <c r="W428" s="631"/>
    </row>
    <row r="429" spans="1:23" s="629" customFormat="1" x14ac:dyDescent="0.25">
      <c r="A429" s="628"/>
      <c r="B429" s="628"/>
      <c r="C429" s="628"/>
      <c r="D429" s="628"/>
      <c r="E429" s="628"/>
      <c r="F429" s="628"/>
      <c r="G429" s="628"/>
      <c r="H429" s="628"/>
      <c r="I429" s="628"/>
      <c r="J429" s="628"/>
      <c r="M429" s="631"/>
      <c r="N429" s="630"/>
      <c r="O429" s="633"/>
      <c r="R429" s="630"/>
      <c r="S429" s="632"/>
      <c r="W429" s="631"/>
    </row>
    <row r="430" spans="1:23" s="629" customFormat="1" x14ac:dyDescent="0.25">
      <c r="A430" s="628"/>
      <c r="B430" s="628"/>
      <c r="C430" s="628"/>
      <c r="D430" s="628"/>
      <c r="E430" s="628"/>
      <c r="F430" s="628"/>
      <c r="G430" s="628"/>
      <c r="H430" s="628"/>
      <c r="I430" s="628"/>
      <c r="J430" s="628"/>
      <c r="M430" s="631"/>
      <c r="N430" s="630"/>
      <c r="O430" s="633"/>
      <c r="R430" s="630"/>
      <c r="S430" s="632"/>
      <c r="W430" s="631"/>
    </row>
    <row r="431" spans="1:23" s="629" customFormat="1" x14ac:dyDescent="0.25">
      <c r="A431" s="628"/>
      <c r="B431" s="628"/>
      <c r="C431" s="628"/>
      <c r="D431" s="628"/>
      <c r="E431" s="628"/>
      <c r="F431" s="628"/>
      <c r="G431" s="628"/>
      <c r="H431" s="628"/>
      <c r="I431" s="628"/>
      <c r="J431" s="628"/>
      <c r="M431" s="631"/>
      <c r="N431" s="630"/>
      <c r="O431" s="633"/>
      <c r="R431" s="630"/>
      <c r="S431" s="632"/>
      <c r="W431" s="631"/>
    </row>
    <row r="432" spans="1:23" s="629" customFormat="1" x14ac:dyDescent="0.25">
      <c r="A432" s="628"/>
      <c r="B432" s="628"/>
      <c r="C432" s="628"/>
      <c r="D432" s="628"/>
      <c r="E432" s="628"/>
      <c r="F432" s="628"/>
      <c r="G432" s="628"/>
      <c r="H432" s="628"/>
      <c r="I432" s="628"/>
      <c r="J432" s="628"/>
      <c r="M432" s="631"/>
      <c r="N432" s="630"/>
      <c r="O432" s="633"/>
      <c r="R432" s="630"/>
      <c r="S432" s="632"/>
      <c r="W432" s="631"/>
    </row>
    <row r="433" spans="1:23" s="629" customFormat="1" x14ac:dyDescent="0.25">
      <c r="A433" s="628"/>
      <c r="B433" s="628"/>
      <c r="C433" s="628"/>
      <c r="D433" s="628"/>
      <c r="E433" s="628"/>
      <c r="F433" s="628"/>
      <c r="G433" s="628"/>
      <c r="H433" s="628"/>
      <c r="I433" s="628"/>
      <c r="J433" s="628"/>
      <c r="M433" s="631"/>
      <c r="N433" s="630"/>
      <c r="O433" s="633"/>
      <c r="R433" s="630"/>
      <c r="S433" s="632"/>
      <c r="W433" s="631"/>
    </row>
    <row r="434" spans="1:23" s="629" customFormat="1" x14ac:dyDescent="0.25">
      <c r="A434" s="628"/>
      <c r="B434" s="628"/>
      <c r="C434" s="628"/>
      <c r="D434" s="628"/>
      <c r="E434" s="628"/>
      <c r="F434" s="628"/>
      <c r="G434" s="628"/>
      <c r="H434" s="628"/>
      <c r="I434" s="628"/>
      <c r="J434" s="628"/>
      <c r="M434" s="631"/>
      <c r="N434" s="630"/>
      <c r="O434" s="633"/>
      <c r="R434" s="630"/>
      <c r="S434" s="632"/>
      <c r="W434" s="631"/>
    </row>
    <row r="435" spans="1:23" s="629" customFormat="1" x14ac:dyDescent="0.25">
      <c r="A435" s="628"/>
      <c r="B435" s="628"/>
      <c r="C435" s="628"/>
      <c r="D435" s="628"/>
      <c r="E435" s="628"/>
      <c r="F435" s="628"/>
      <c r="G435" s="628"/>
      <c r="H435" s="628"/>
      <c r="I435" s="628"/>
      <c r="J435" s="628"/>
      <c r="M435" s="631"/>
      <c r="N435" s="630"/>
      <c r="O435" s="633"/>
      <c r="R435" s="630"/>
      <c r="S435" s="632"/>
      <c r="W435" s="631"/>
    </row>
    <row r="436" spans="1:23" s="629" customFormat="1" x14ac:dyDescent="0.25">
      <c r="A436" s="628"/>
      <c r="B436" s="628"/>
      <c r="C436" s="628"/>
      <c r="D436" s="628"/>
      <c r="E436" s="628"/>
      <c r="F436" s="628"/>
      <c r="G436" s="628"/>
      <c r="H436" s="628"/>
      <c r="I436" s="628"/>
      <c r="J436" s="628"/>
      <c r="M436" s="631"/>
      <c r="N436" s="630"/>
      <c r="O436" s="633"/>
      <c r="R436" s="630"/>
      <c r="S436" s="632"/>
      <c r="W436" s="631"/>
    </row>
    <row r="437" spans="1:23" s="629" customFormat="1" x14ac:dyDescent="0.25">
      <c r="A437" s="628"/>
      <c r="B437" s="628"/>
      <c r="C437" s="628"/>
      <c r="D437" s="628"/>
      <c r="E437" s="628"/>
      <c r="F437" s="628"/>
      <c r="G437" s="628"/>
      <c r="H437" s="628"/>
      <c r="I437" s="628"/>
      <c r="J437" s="628"/>
      <c r="M437" s="631"/>
      <c r="N437" s="630"/>
      <c r="O437" s="633"/>
      <c r="R437" s="630"/>
      <c r="S437" s="632"/>
      <c r="W437" s="631"/>
    </row>
    <row r="438" spans="1:23" s="629" customFormat="1" x14ac:dyDescent="0.25">
      <c r="A438" s="628"/>
      <c r="B438" s="628"/>
      <c r="C438" s="628"/>
      <c r="D438" s="628"/>
      <c r="E438" s="628"/>
      <c r="F438" s="628"/>
      <c r="G438" s="628"/>
      <c r="H438" s="628"/>
      <c r="I438" s="628"/>
      <c r="J438" s="628"/>
      <c r="M438" s="631"/>
      <c r="N438" s="630"/>
      <c r="O438" s="633"/>
      <c r="R438" s="630"/>
      <c r="S438" s="632"/>
      <c r="W438" s="631"/>
    </row>
    <row r="439" spans="1:23" s="629" customFormat="1" x14ac:dyDescent="0.25">
      <c r="A439" s="628"/>
      <c r="B439" s="628"/>
      <c r="C439" s="628"/>
      <c r="D439" s="628"/>
      <c r="E439" s="628"/>
      <c r="F439" s="628"/>
      <c r="G439" s="628"/>
      <c r="H439" s="628"/>
      <c r="I439" s="628"/>
      <c r="J439" s="628"/>
      <c r="M439" s="631"/>
      <c r="N439" s="630"/>
      <c r="O439" s="633"/>
      <c r="R439" s="630"/>
      <c r="S439" s="632"/>
      <c r="W439" s="631"/>
    </row>
    <row r="440" spans="1:23" s="629" customFormat="1" x14ac:dyDescent="0.25">
      <c r="A440" s="628"/>
      <c r="B440" s="628"/>
      <c r="C440" s="628"/>
      <c r="D440" s="628"/>
      <c r="E440" s="628"/>
      <c r="F440" s="628"/>
      <c r="G440" s="628"/>
      <c r="H440" s="628"/>
      <c r="I440" s="628"/>
      <c r="J440" s="628"/>
      <c r="M440" s="631"/>
      <c r="N440" s="630"/>
      <c r="O440" s="633"/>
      <c r="R440" s="630"/>
      <c r="S440" s="632"/>
      <c r="W440" s="631"/>
    </row>
    <row r="441" spans="1:23" s="629" customFormat="1" x14ac:dyDescent="0.25">
      <c r="A441" s="628"/>
      <c r="B441" s="628"/>
      <c r="C441" s="628"/>
      <c r="D441" s="628"/>
      <c r="E441" s="628"/>
      <c r="F441" s="628"/>
      <c r="G441" s="628"/>
      <c r="H441" s="628"/>
      <c r="I441" s="628"/>
      <c r="J441" s="628"/>
      <c r="M441" s="631"/>
      <c r="N441" s="630"/>
      <c r="O441" s="633"/>
      <c r="R441" s="630"/>
      <c r="S441" s="632"/>
      <c r="W441" s="631"/>
    </row>
    <row r="442" spans="1:23" x14ac:dyDescent="0.25">
      <c r="U442" s="44"/>
    </row>
    <row r="443" spans="1:23" x14ac:dyDescent="0.25">
      <c r="U443" s="44"/>
    </row>
    <row r="444" spans="1:23" x14ac:dyDescent="0.25">
      <c r="U444" s="44"/>
    </row>
    <row r="445" spans="1:23" x14ac:dyDescent="0.25">
      <c r="U445" s="44"/>
    </row>
    <row r="446" spans="1:23" x14ac:dyDescent="0.25">
      <c r="U446" s="44"/>
    </row>
    <row r="447" spans="1:23" x14ac:dyDescent="0.25">
      <c r="U447" s="44"/>
    </row>
    <row r="448" spans="1:23" x14ac:dyDescent="0.25">
      <c r="U448" s="44"/>
    </row>
    <row r="449" spans="21:21" x14ac:dyDescent="0.25">
      <c r="U449" s="44"/>
    </row>
    <row r="450" spans="21:21" x14ac:dyDescent="0.25">
      <c r="U450" s="44"/>
    </row>
    <row r="451" spans="21:21" x14ac:dyDescent="0.25">
      <c r="U451" s="44"/>
    </row>
  </sheetData>
  <conditionalFormatting sqref="K2">
    <cfRule type="duplicateValues" dxfId="133" priority="7"/>
  </conditionalFormatting>
  <conditionalFormatting sqref="K2">
    <cfRule type="duplicateValues" dxfId="132" priority="8"/>
  </conditionalFormatting>
  <conditionalFormatting sqref="K8">
    <cfRule type="duplicateValues" dxfId="131" priority="1"/>
  </conditionalFormatting>
  <conditionalFormatting sqref="K8">
    <cfRule type="duplicateValues" dxfId="130" priority="2"/>
  </conditionalFormatting>
  <conditionalFormatting sqref="K3:K7 K9:K10">
    <cfRule type="duplicateValues" dxfId="129" priority="22"/>
  </conditionalFormatting>
  <conditionalFormatting sqref="K3:K7 K9:K10">
    <cfRule type="duplicateValues" dxfId="128" priority="26"/>
  </conditionalFormatting>
  <dataValidations count="1">
    <dataValidation type="list" allowBlank="1" showInputMessage="1" showErrorMessage="1" sqref="N48:N49 Q48 S60 L98:L105 S48:S55 N102:N103 Q102:Q103 Q19 S17:S24 P60:Q60 K40:K55 S63:S70 I27 Q64:Q69 J17:K28 I84:I94 J93:J94 K93:K97 J43:J55 J82:K92 K106:L110 P49 V82:W85 V66:W70 O66:O70 V64:W64 O64 V50:W55 O50:O55 V80:W80 O80 O76:O77 V74:W74 O74 V72:W72 N82:O85 O72 M18:M24 Q82:Q85 N60 N63:N69 N17:N24 P17:P24 T72 T74 T80 T50:T55 T64 T66:T70 T82:T85 T76:T77 V76:W77 P63:P116 K60:K79 S72:S96">
      <formula1>META</formula1>
    </dataValidation>
  </dataValidations>
  <hyperlinks>
    <hyperlink ref="Z28" r:id="rId1" display="http://inci.gov.co/blog/la-radio-es-el-medio-de-comunicacion-preferido-por-las-personas-con-discapacidad-visual _x000a_"/>
    <hyperlink ref="Z112" r:id="rId2"/>
    <hyperlink ref="Z98" r:id="rId3"/>
    <hyperlink ref="Z100" r:id="rId4"/>
    <hyperlink ref="Z102" r:id="rId5"/>
    <hyperlink ref="Z104" r:id="rId6"/>
    <hyperlink ref="Z108" r:id="rId7"/>
    <hyperlink ref="AC64" r:id="rId8"/>
    <hyperlink ref="AC66" r:id="rId9"/>
    <hyperlink ref="AC68" r:id="rId10"/>
    <hyperlink ref="Z95" r:id="rId11"/>
    <hyperlink ref="AC99" r:id="rId12"/>
    <hyperlink ref="AC101" r:id="rId13"/>
    <hyperlink ref="AC103" r:id="rId14"/>
    <hyperlink ref="AC105" r:id="rId15"/>
    <hyperlink ref="AC113" r:id="rId16"/>
    <hyperlink ref="AC116" r:id="rId17"/>
  </hyperlinks>
  <pageMargins left="0.7" right="0.7" top="0.75" bottom="0.75" header="0.3" footer="0.3"/>
  <pageSetup orientation="portrait" r:id="rId18"/>
  <ignoredErrors>
    <ignoredError sqref="U85 U53:U54 U73 U46:U47 U64:U65 U68:U69 U37" calculatedColumn="1"/>
  </ignoredErrors>
  <legacyDrawing r:id="rId19"/>
  <tableParts count="1">
    <tablePart r:id="rId20"/>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2"/>
  <sheetViews>
    <sheetView topLeftCell="I1" zoomScale="71" zoomScaleNormal="70" workbookViewId="0">
      <pane ySplit="1" topLeftCell="A2" activePane="bottomLeft" state="frozen"/>
      <selection pane="bottomLeft" activeCell="Y2" sqref="Y2"/>
    </sheetView>
  </sheetViews>
  <sheetFormatPr baseColWidth="10" defaultRowHeight="15" x14ac:dyDescent="0.2"/>
  <cols>
    <col min="1" max="1" width="34.28515625" style="35" hidden="1" customWidth="1"/>
    <col min="2" max="2" width="49.85546875" style="35" hidden="1" customWidth="1"/>
    <col min="3" max="3" width="40" style="35" hidden="1" customWidth="1"/>
    <col min="4" max="4" width="30.140625" style="35" hidden="1" customWidth="1"/>
    <col min="5" max="5" width="28" style="35" hidden="1" customWidth="1"/>
    <col min="6" max="7" width="31.85546875" style="35" hidden="1" customWidth="1"/>
    <col min="8" max="8" width="17.42578125" style="35" hidden="1" customWidth="1"/>
    <col min="9" max="9" width="23.7109375" style="35" customWidth="1"/>
    <col min="10" max="10" width="22.28515625" style="35" customWidth="1"/>
    <col min="11" max="11" width="39.42578125" style="35" hidden="1" customWidth="1"/>
    <col min="12" max="12" width="37.7109375" style="44" customWidth="1"/>
    <col min="13" max="13" width="20" style="44" hidden="1" customWidth="1"/>
    <col min="14" max="14" width="17.5703125" style="95" customWidth="1"/>
    <col min="15" max="15" width="41.42578125" style="44" customWidth="1"/>
    <col min="16" max="16" width="30.5703125" style="44" hidden="1" customWidth="1"/>
    <col min="17" max="17" width="23.7109375" style="44" hidden="1" customWidth="1"/>
    <col min="18" max="18" width="38.5703125" style="50" customWidth="1"/>
    <col min="19" max="19" width="26.5703125" style="44" hidden="1" customWidth="1"/>
    <col min="20" max="20" width="28.140625" style="44" customWidth="1"/>
    <col min="21" max="21" width="22.7109375" style="44" customWidth="1"/>
    <col min="22" max="22" width="35.7109375" style="75" hidden="1" customWidth="1"/>
    <col min="23" max="23" width="34.85546875" style="75" customWidth="1"/>
    <col min="24" max="25" width="32" style="75" customWidth="1"/>
    <col min="26" max="26" width="31.7109375" style="75" hidden="1" customWidth="1"/>
    <col min="27" max="28" width="25.140625" style="75" hidden="1" customWidth="1"/>
    <col min="29" max="29" width="32" style="75" hidden="1" customWidth="1"/>
    <col min="30" max="53" width="29.42578125" style="75" hidden="1" customWidth="1"/>
    <col min="54" max="57" width="29.42578125" style="35" hidden="1" customWidth="1"/>
    <col min="58" max="58" width="32.5703125" style="44" hidden="1" customWidth="1"/>
    <col min="59" max="16384" width="11.42578125" style="44"/>
  </cols>
  <sheetData>
    <row r="1" spans="1:58" s="72" customFormat="1" ht="87" customHeight="1" thickBot="1" x14ac:dyDescent="0.3">
      <c r="A1" s="102" t="s">
        <v>97</v>
      </c>
      <c r="B1" s="102" t="s">
        <v>104</v>
      </c>
      <c r="C1" s="102" t="s">
        <v>103</v>
      </c>
      <c r="D1" s="103" t="s">
        <v>99</v>
      </c>
      <c r="E1" s="103" t="s">
        <v>100</v>
      </c>
      <c r="F1" s="103" t="s">
        <v>98</v>
      </c>
      <c r="G1" s="103" t="s">
        <v>101</v>
      </c>
      <c r="H1" s="103" t="s">
        <v>111</v>
      </c>
      <c r="I1" s="103" t="s">
        <v>96</v>
      </c>
      <c r="J1" s="103" t="s">
        <v>108</v>
      </c>
      <c r="K1" s="103" t="s">
        <v>162</v>
      </c>
      <c r="L1" s="104" t="s">
        <v>102</v>
      </c>
      <c r="M1" s="104" t="s">
        <v>109</v>
      </c>
      <c r="N1" s="105" t="s">
        <v>110</v>
      </c>
      <c r="O1" s="105" t="s">
        <v>107</v>
      </c>
      <c r="P1" s="105" t="s">
        <v>258</v>
      </c>
      <c r="Q1" s="84" t="s">
        <v>263</v>
      </c>
      <c r="R1" s="104" t="s">
        <v>442</v>
      </c>
      <c r="S1" s="104" t="s">
        <v>213</v>
      </c>
      <c r="T1" s="104" t="s">
        <v>105</v>
      </c>
      <c r="U1" s="104" t="s">
        <v>106</v>
      </c>
      <c r="V1" s="71" t="s">
        <v>260</v>
      </c>
      <c r="W1" s="73" t="s">
        <v>214</v>
      </c>
      <c r="X1" s="73" t="s">
        <v>261</v>
      </c>
      <c r="Y1" s="73" t="s">
        <v>230</v>
      </c>
      <c r="Z1" s="73" t="s">
        <v>215</v>
      </c>
      <c r="AA1" s="73" t="s">
        <v>264</v>
      </c>
      <c r="AB1" s="73" t="s">
        <v>231</v>
      </c>
      <c r="AC1" s="73" t="s">
        <v>216</v>
      </c>
      <c r="AD1" s="106" t="s">
        <v>265</v>
      </c>
      <c r="AE1" s="73" t="s">
        <v>233</v>
      </c>
      <c r="AF1" s="106" t="s">
        <v>217</v>
      </c>
      <c r="AG1" s="106" t="s">
        <v>266</v>
      </c>
      <c r="AH1" s="106" t="s">
        <v>234</v>
      </c>
      <c r="AI1" s="106" t="s">
        <v>218</v>
      </c>
      <c r="AJ1" s="106" t="s">
        <v>267</v>
      </c>
      <c r="AK1" s="106" t="s">
        <v>235</v>
      </c>
      <c r="AL1" s="106" t="s">
        <v>219</v>
      </c>
      <c r="AM1" s="106" t="s">
        <v>268</v>
      </c>
      <c r="AN1" s="106" t="s">
        <v>232</v>
      </c>
      <c r="AO1" s="106" t="s">
        <v>220</v>
      </c>
      <c r="AP1" s="106" t="s">
        <v>269</v>
      </c>
      <c r="AQ1" s="106" t="s">
        <v>236</v>
      </c>
      <c r="AR1" s="106" t="s">
        <v>221</v>
      </c>
      <c r="AS1" s="106" t="s">
        <v>270</v>
      </c>
      <c r="AT1" s="106" t="s">
        <v>237</v>
      </c>
      <c r="AU1" s="106" t="s">
        <v>222</v>
      </c>
      <c r="AV1" s="106" t="s">
        <v>271</v>
      </c>
      <c r="AW1" s="106" t="s">
        <v>238</v>
      </c>
      <c r="AX1" s="106" t="s">
        <v>223</v>
      </c>
      <c r="AY1" s="106" t="s">
        <v>272</v>
      </c>
      <c r="AZ1" s="106" t="s">
        <v>239</v>
      </c>
      <c r="BA1" s="106" t="s">
        <v>224</v>
      </c>
      <c r="BB1" s="106" t="s">
        <v>273</v>
      </c>
      <c r="BC1" s="106" t="s">
        <v>240</v>
      </c>
      <c r="BD1" s="106" t="s">
        <v>225</v>
      </c>
      <c r="BE1" s="106" t="s">
        <v>274</v>
      </c>
      <c r="BF1" s="106" t="s">
        <v>241</v>
      </c>
    </row>
    <row r="2" spans="1:58" ht="204" customHeight="1" x14ac:dyDescent="0.2">
      <c r="A2" s="120" t="s">
        <v>139</v>
      </c>
      <c r="B2" s="121" t="s">
        <v>145</v>
      </c>
      <c r="C2" s="122" t="s">
        <v>141</v>
      </c>
      <c r="D2" s="123" t="s">
        <v>134</v>
      </c>
      <c r="E2" s="124" t="s">
        <v>133</v>
      </c>
      <c r="F2" s="125" t="s">
        <v>130</v>
      </c>
      <c r="G2" s="126" t="s">
        <v>122</v>
      </c>
      <c r="H2" s="127" t="s">
        <v>0</v>
      </c>
      <c r="I2" s="128" t="s">
        <v>112</v>
      </c>
      <c r="J2" s="129" t="s">
        <v>2</v>
      </c>
      <c r="K2" s="129"/>
      <c r="L2" s="130" t="s">
        <v>1</v>
      </c>
      <c r="M2" s="131" t="s">
        <v>179</v>
      </c>
      <c r="N2" s="132">
        <v>2</v>
      </c>
      <c r="O2" s="133" t="s">
        <v>208</v>
      </c>
      <c r="P2" s="134">
        <v>0.05</v>
      </c>
      <c r="Q2" s="367">
        <f>+Tabla13[[#This Row],[ACUMULADO AVANCE ACTIVIDAD]]/Tabla13[[#This Row],[Meta 2020]]</f>
        <v>1.5</v>
      </c>
      <c r="R2" s="133" t="s">
        <v>259</v>
      </c>
      <c r="S2" s="136">
        <v>587945129</v>
      </c>
      <c r="T2" s="137" t="s">
        <v>55</v>
      </c>
      <c r="U2" s="137" t="s">
        <v>147</v>
      </c>
      <c r="V2" s="13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3</v>
      </c>
      <c r="W2" s="131" t="s">
        <v>507</v>
      </c>
      <c r="X2" s="131">
        <v>1</v>
      </c>
      <c r="Y2" s="131" t="s">
        <v>491</v>
      </c>
      <c r="Z2" s="139"/>
      <c r="AA2" s="131">
        <v>0</v>
      </c>
      <c r="AB2" s="131"/>
      <c r="AC2" s="131">
        <v>0</v>
      </c>
      <c r="AD2" s="131"/>
      <c r="AE2" s="131"/>
      <c r="AF2" s="131">
        <v>0</v>
      </c>
      <c r="AG2" s="131"/>
      <c r="AH2" s="131"/>
      <c r="AI2" s="131"/>
      <c r="AJ2" s="131"/>
      <c r="AK2" s="131"/>
      <c r="AL2" s="131" t="s">
        <v>262</v>
      </c>
      <c r="AM2" s="131">
        <v>1</v>
      </c>
      <c r="AN2" s="131"/>
      <c r="AO2" s="131"/>
      <c r="AP2" s="131"/>
      <c r="AQ2" s="131"/>
      <c r="AR2" s="131"/>
      <c r="AS2" s="131"/>
      <c r="AT2" s="131"/>
      <c r="AU2" s="131"/>
      <c r="AV2" s="131"/>
      <c r="AW2" s="131"/>
      <c r="AX2" s="131"/>
      <c r="AY2" s="131"/>
      <c r="AZ2" s="131"/>
      <c r="BA2" s="131"/>
      <c r="BB2" s="131"/>
      <c r="BC2" s="131"/>
      <c r="BD2" s="131" t="s">
        <v>446</v>
      </c>
      <c r="BE2" s="131">
        <v>1</v>
      </c>
      <c r="BF2" s="421" t="s">
        <v>447</v>
      </c>
    </row>
    <row r="3" spans="1:58" ht="204" customHeight="1" x14ac:dyDescent="0.2">
      <c r="A3" s="141" t="s">
        <v>139</v>
      </c>
      <c r="B3" s="27" t="s">
        <v>145</v>
      </c>
      <c r="C3" s="39" t="s">
        <v>141</v>
      </c>
      <c r="D3" s="31" t="s">
        <v>134</v>
      </c>
      <c r="E3" s="32" t="s">
        <v>133</v>
      </c>
      <c r="F3" s="37" t="s">
        <v>130</v>
      </c>
      <c r="G3" s="45" t="s">
        <v>122</v>
      </c>
      <c r="H3" s="11" t="s">
        <v>0</v>
      </c>
      <c r="I3" s="26" t="s">
        <v>112</v>
      </c>
      <c r="J3" s="21" t="s">
        <v>2</v>
      </c>
      <c r="K3" s="21"/>
      <c r="L3" s="1" t="s">
        <v>1</v>
      </c>
      <c r="M3" s="43" t="s">
        <v>179</v>
      </c>
      <c r="N3" s="55">
        <v>2</v>
      </c>
      <c r="O3" s="8" t="s">
        <v>207</v>
      </c>
      <c r="P3" s="51">
        <v>0.05</v>
      </c>
      <c r="Q3" s="85">
        <f>+Tabla13[[#This Row],[ACUMULADO AVANCE ACTIVIDAD]]/Tabla13[[#This Row],[Meta 2020]]</f>
        <v>0</v>
      </c>
      <c r="R3" s="8" t="s">
        <v>277</v>
      </c>
      <c r="S3" s="46"/>
      <c r="T3" s="5" t="s">
        <v>55</v>
      </c>
      <c r="U3" s="5" t="s">
        <v>147</v>
      </c>
      <c r="V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 s="43"/>
      <c r="X3" s="43"/>
      <c r="Y3" s="43"/>
      <c r="Z3" s="77"/>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142"/>
    </row>
    <row r="4" spans="1:58" ht="180" x14ac:dyDescent="0.2">
      <c r="A4" s="141" t="s">
        <v>139</v>
      </c>
      <c r="B4" s="27" t="s">
        <v>145</v>
      </c>
      <c r="C4" s="39" t="s">
        <v>141</v>
      </c>
      <c r="D4" s="31" t="s">
        <v>134</v>
      </c>
      <c r="E4" s="32" t="s">
        <v>133</v>
      </c>
      <c r="F4" s="37" t="s">
        <v>130</v>
      </c>
      <c r="G4" s="45" t="s">
        <v>122</v>
      </c>
      <c r="H4" s="11" t="s">
        <v>0</v>
      </c>
      <c r="I4" s="26" t="s">
        <v>112</v>
      </c>
      <c r="J4" s="21" t="s">
        <v>2</v>
      </c>
      <c r="K4" s="21"/>
      <c r="L4" s="1" t="s">
        <v>1</v>
      </c>
      <c r="M4" s="43" t="s">
        <v>179</v>
      </c>
      <c r="N4" s="55">
        <v>5</v>
      </c>
      <c r="O4" s="8" t="s">
        <v>278</v>
      </c>
      <c r="P4" s="51">
        <v>0.05</v>
      </c>
      <c r="Q4" s="85">
        <f>+Tabla13[[#This Row],[ACUMULADO AVANCE ACTIVIDAD]]/Tabla13[[#This Row],[Meta 2020]]</f>
        <v>0</v>
      </c>
      <c r="R4" s="27" t="s">
        <v>279</v>
      </c>
      <c r="S4" s="46"/>
      <c r="T4" s="5" t="s">
        <v>55</v>
      </c>
      <c r="U4" s="5" t="s">
        <v>149</v>
      </c>
      <c r="V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 s="43">
        <v>0</v>
      </c>
      <c r="X4" s="43"/>
      <c r="Y4" s="43"/>
      <c r="Z4" s="77"/>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142"/>
    </row>
    <row r="5" spans="1:58" ht="180" x14ac:dyDescent="0.2">
      <c r="A5" s="141" t="s">
        <v>139</v>
      </c>
      <c r="B5" s="27" t="s">
        <v>145</v>
      </c>
      <c r="C5" s="39" t="s">
        <v>141</v>
      </c>
      <c r="D5" s="31" t="s">
        <v>134</v>
      </c>
      <c r="E5" s="32" t="s">
        <v>133</v>
      </c>
      <c r="F5" s="37" t="s">
        <v>130</v>
      </c>
      <c r="G5" s="45" t="s">
        <v>122</v>
      </c>
      <c r="H5" s="11" t="s">
        <v>0</v>
      </c>
      <c r="I5" s="26" t="s">
        <v>112</v>
      </c>
      <c r="J5" s="21" t="s">
        <v>2</v>
      </c>
      <c r="K5" s="21"/>
      <c r="L5" s="16" t="s">
        <v>1</v>
      </c>
      <c r="M5" s="43" t="s">
        <v>179</v>
      </c>
      <c r="N5" s="55">
        <v>5</v>
      </c>
      <c r="O5" s="8" t="s">
        <v>280</v>
      </c>
      <c r="P5" s="51">
        <v>0.05</v>
      </c>
      <c r="Q5" s="85">
        <f>+Tabla13[[#This Row],[ACUMULADO AVANCE ACTIVIDAD]]/Tabla13[[#This Row],[Meta 2020]]</f>
        <v>0</v>
      </c>
      <c r="R5" s="27" t="s">
        <v>281</v>
      </c>
      <c r="S5" s="46"/>
      <c r="T5" s="5" t="s">
        <v>55</v>
      </c>
      <c r="U5" s="5" t="s">
        <v>149</v>
      </c>
      <c r="V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 s="43"/>
      <c r="X5" s="43"/>
      <c r="Y5" s="43"/>
      <c r="Z5" s="77"/>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142"/>
    </row>
    <row r="6" spans="1:58" ht="180" x14ac:dyDescent="0.2">
      <c r="A6" s="141" t="s">
        <v>139</v>
      </c>
      <c r="B6" s="27" t="s">
        <v>145</v>
      </c>
      <c r="C6" s="39" t="s">
        <v>141</v>
      </c>
      <c r="D6" s="31" t="s">
        <v>134</v>
      </c>
      <c r="E6" s="32" t="s">
        <v>133</v>
      </c>
      <c r="F6" s="37" t="s">
        <v>130</v>
      </c>
      <c r="G6" s="45" t="s">
        <v>122</v>
      </c>
      <c r="H6" s="11" t="s">
        <v>0</v>
      </c>
      <c r="I6" s="26" t="s">
        <v>112</v>
      </c>
      <c r="J6" s="21" t="s">
        <v>2</v>
      </c>
      <c r="K6" s="21"/>
      <c r="L6" s="16" t="s">
        <v>1</v>
      </c>
      <c r="M6" s="43" t="s">
        <v>179</v>
      </c>
      <c r="N6" s="55">
        <v>1</v>
      </c>
      <c r="O6" s="8" t="s">
        <v>275</v>
      </c>
      <c r="P6" s="51">
        <v>0.05</v>
      </c>
      <c r="Q6" s="85">
        <f>+Tabla13[[#This Row],[ACUMULADO AVANCE ACTIVIDAD]]/Tabla13[[#This Row],[Meta 2020]]</f>
        <v>0</v>
      </c>
      <c r="R6" s="27" t="s">
        <v>285</v>
      </c>
      <c r="S6" s="46"/>
      <c r="T6" s="5" t="s">
        <v>200</v>
      </c>
      <c r="U6" s="5" t="s">
        <v>149</v>
      </c>
      <c r="V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 s="43">
        <v>0</v>
      </c>
      <c r="X6" s="43"/>
      <c r="Y6" s="43"/>
      <c r="Z6" s="77"/>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142"/>
    </row>
    <row r="7" spans="1:58" ht="180" x14ac:dyDescent="0.2">
      <c r="A7" s="141" t="s">
        <v>139</v>
      </c>
      <c r="B7" s="27" t="s">
        <v>145</v>
      </c>
      <c r="C7" s="39" t="s">
        <v>141</v>
      </c>
      <c r="D7" s="31" t="s">
        <v>134</v>
      </c>
      <c r="E7" s="32" t="s">
        <v>133</v>
      </c>
      <c r="F7" s="37" t="s">
        <v>130</v>
      </c>
      <c r="G7" s="45" t="s">
        <v>122</v>
      </c>
      <c r="H7" s="11" t="s">
        <v>0</v>
      </c>
      <c r="I7" s="26" t="s">
        <v>112</v>
      </c>
      <c r="J7" s="21" t="s">
        <v>2</v>
      </c>
      <c r="K7" s="21"/>
      <c r="L7" s="16" t="s">
        <v>1</v>
      </c>
      <c r="M7" s="43" t="s">
        <v>179</v>
      </c>
      <c r="N7" s="55">
        <v>1</v>
      </c>
      <c r="O7" s="8" t="s">
        <v>276</v>
      </c>
      <c r="P7" s="51">
        <v>0.05</v>
      </c>
      <c r="Q7" s="85">
        <f>+Tabla13[[#This Row],[ACUMULADO AVANCE ACTIVIDAD]]/Tabla13[[#This Row],[Meta 2020]]</f>
        <v>0</v>
      </c>
      <c r="R7" s="27" t="s">
        <v>286</v>
      </c>
      <c r="S7" s="46"/>
      <c r="T7" s="3" t="s">
        <v>361</v>
      </c>
      <c r="U7" s="5" t="s">
        <v>201</v>
      </c>
      <c r="V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 s="43"/>
      <c r="X7" s="43"/>
      <c r="Y7" s="43"/>
      <c r="Z7" s="77"/>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42"/>
    </row>
    <row r="8" spans="1:58" ht="180" x14ac:dyDescent="0.2">
      <c r="A8" s="141" t="s">
        <v>139</v>
      </c>
      <c r="B8" s="27" t="s">
        <v>145</v>
      </c>
      <c r="C8" s="39" t="s">
        <v>141</v>
      </c>
      <c r="D8" s="31" t="s">
        <v>134</v>
      </c>
      <c r="E8" s="32" t="s">
        <v>133</v>
      </c>
      <c r="F8" s="37" t="s">
        <v>130</v>
      </c>
      <c r="G8" s="45" t="s">
        <v>122</v>
      </c>
      <c r="H8" s="11" t="s">
        <v>0</v>
      </c>
      <c r="I8" s="26" t="s">
        <v>112</v>
      </c>
      <c r="J8" s="21" t="s">
        <v>2</v>
      </c>
      <c r="K8" s="21"/>
      <c r="L8" s="1" t="s">
        <v>1</v>
      </c>
      <c r="M8" s="43" t="s">
        <v>179</v>
      </c>
      <c r="N8" s="55">
        <v>2</v>
      </c>
      <c r="O8" s="8" t="s">
        <v>199</v>
      </c>
      <c r="P8" s="51">
        <v>0.1</v>
      </c>
      <c r="Q8" s="85">
        <f>+Tabla13[[#This Row],[ACUMULADO AVANCE ACTIVIDAD]]/Tabla13[[#This Row],[Meta 2020]]</f>
        <v>0</v>
      </c>
      <c r="R8" s="27" t="s">
        <v>337</v>
      </c>
      <c r="S8" s="46"/>
      <c r="T8" s="3" t="s">
        <v>361</v>
      </c>
      <c r="U8" s="5" t="s">
        <v>147</v>
      </c>
      <c r="V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 s="43"/>
      <c r="X8" s="43"/>
      <c r="Y8" s="43"/>
      <c r="Z8" s="77"/>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142"/>
    </row>
    <row r="9" spans="1:58" ht="180" x14ac:dyDescent="0.2">
      <c r="A9" s="141" t="s">
        <v>139</v>
      </c>
      <c r="B9" s="27" t="s">
        <v>145</v>
      </c>
      <c r="C9" s="39" t="s">
        <v>141</v>
      </c>
      <c r="D9" s="31" t="s">
        <v>134</v>
      </c>
      <c r="E9" s="32" t="s">
        <v>133</v>
      </c>
      <c r="F9" s="37" t="s">
        <v>130</v>
      </c>
      <c r="G9" s="45" t="s">
        <v>122</v>
      </c>
      <c r="H9" s="11" t="s">
        <v>0</v>
      </c>
      <c r="I9" s="26" t="s">
        <v>112</v>
      </c>
      <c r="J9" s="21" t="s">
        <v>2</v>
      </c>
      <c r="K9" s="21"/>
      <c r="L9" s="1" t="s">
        <v>1</v>
      </c>
      <c r="M9" s="43" t="s">
        <v>179</v>
      </c>
      <c r="N9" s="55">
        <v>6</v>
      </c>
      <c r="O9" s="8" t="s">
        <v>288</v>
      </c>
      <c r="P9" s="51">
        <v>0.05</v>
      </c>
      <c r="Q9" s="85">
        <f>+Tabla13[[#This Row],[ACUMULADO AVANCE ACTIVIDAD]]/Tabla13[[#This Row],[Meta 2020]]</f>
        <v>0</v>
      </c>
      <c r="R9" s="27" t="s">
        <v>289</v>
      </c>
      <c r="S9" s="46"/>
      <c r="T9" s="5" t="s">
        <v>55</v>
      </c>
      <c r="U9" s="5" t="s">
        <v>203</v>
      </c>
      <c r="V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 s="43"/>
      <c r="X9" s="43"/>
      <c r="Y9" s="43"/>
      <c r="Z9" s="77"/>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42"/>
    </row>
    <row r="10" spans="1:58" ht="180" x14ac:dyDescent="0.2">
      <c r="A10" s="141" t="s">
        <v>139</v>
      </c>
      <c r="B10" s="27" t="s">
        <v>145</v>
      </c>
      <c r="C10" s="39" t="s">
        <v>141</v>
      </c>
      <c r="D10" s="31" t="s">
        <v>134</v>
      </c>
      <c r="E10" s="32" t="s">
        <v>133</v>
      </c>
      <c r="F10" s="37" t="s">
        <v>130</v>
      </c>
      <c r="G10" s="45" t="s">
        <v>122</v>
      </c>
      <c r="H10" s="11" t="s">
        <v>0</v>
      </c>
      <c r="I10" s="26" t="s">
        <v>112</v>
      </c>
      <c r="J10" s="21" t="s">
        <v>2</v>
      </c>
      <c r="K10" s="21"/>
      <c r="L10" s="16" t="s">
        <v>1</v>
      </c>
      <c r="M10" s="43" t="s">
        <v>179</v>
      </c>
      <c r="N10" s="55">
        <v>6</v>
      </c>
      <c r="O10" s="8" t="s">
        <v>290</v>
      </c>
      <c r="P10" s="51">
        <v>0.05</v>
      </c>
      <c r="Q10" s="85">
        <f>+Tabla13[[#This Row],[ACUMULADO AVANCE ACTIVIDAD]]/Tabla13[[#This Row],[Meta 2020]]</f>
        <v>0</v>
      </c>
      <c r="R10" s="27" t="s">
        <v>287</v>
      </c>
      <c r="S10" s="46"/>
      <c r="T10" s="5" t="s">
        <v>203</v>
      </c>
      <c r="U10" s="5" t="s">
        <v>147</v>
      </c>
      <c r="V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 s="43"/>
      <c r="X10" s="43"/>
      <c r="Y10" s="43"/>
      <c r="Z10" s="7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142"/>
    </row>
    <row r="11" spans="1:58" ht="180" x14ac:dyDescent="0.2">
      <c r="A11" s="141" t="s">
        <v>139</v>
      </c>
      <c r="B11" s="27" t="s">
        <v>145</v>
      </c>
      <c r="C11" s="39" t="s">
        <v>141</v>
      </c>
      <c r="D11" s="31" t="s">
        <v>134</v>
      </c>
      <c r="E11" s="32" t="s">
        <v>133</v>
      </c>
      <c r="F11" s="37" t="s">
        <v>130</v>
      </c>
      <c r="G11" s="45" t="s">
        <v>122</v>
      </c>
      <c r="H11" s="11" t="s">
        <v>0</v>
      </c>
      <c r="I11" s="26" t="s">
        <v>112</v>
      </c>
      <c r="J11" s="21" t="s">
        <v>2</v>
      </c>
      <c r="K11" s="21"/>
      <c r="L11" s="1" t="s">
        <v>1</v>
      </c>
      <c r="M11" s="43" t="s">
        <v>179</v>
      </c>
      <c r="N11" s="55">
        <v>20</v>
      </c>
      <c r="O11" s="8" t="s">
        <v>338</v>
      </c>
      <c r="P11" s="51">
        <v>0.1</v>
      </c>
      <c r="Q11" s="85">
        <f>+Tabla13[[#This Row],[ACUMULADO AVANCE ACTIVIDAD]]/Tabla13[[#This Row],[Meta 2020]]</f>
        <v>0</v>
      </c>
      <c r="R11" s="31" t="s">
        <v>292</v>
      </c>
      <c r="S11" s="46"/>
      <c r="T11" s="5" t="s">
        <v>55</v>
      </c>
      <c r="U11" s="5" t="s">
        <v>147</v>
      </c>
      <c r="V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 s="43"/>
      <c r="X11" s="43"/>
      <c r="Y11" s="43"/>
      <c r="Z11" s="77"/>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42"/>
    </row>
    <row r="12" spans="1:58" ht="180" x14ac:dyDescent="0.2">
      <c r="A12" s="141" t="s">
        <v>139</v>
      </c>
      <c r="B12" s="27" t="s">
        <v>145</v>
      </c>
      <c r="C12" s="39" t="s">
        <v>141</v>
      </c>
      <c r="D12" s="31" t="s">
        <v>134</v>
      </c>
      <c r="E12" s="32" t="s">
        <v>133</v>
      </c>
      <c r="F12" s="37" t="s">
        <v>130</v>
      </c>
      <c r="G12" s="45" t="s">
        <v>122</v>
      </c>
      <c r="H12" s="11" t="s">
        <v>0</v>
      </c>
      <c r="I12" s="26" t="s">
        <v>112</v>
      </c>
      <c r="J12" s="21" t="s">
        <v>2</v>
      </c>
      <c r="K12" s="21"/>
      <c r="L12" s="1" t="s">
        <v>1</v>
      </c>
      <c r="M12" s="43" t="s">
        <v>179</v>
      </c>
      <c r="N12" s="55">
        <v>20</v>
      </c>
      <c r="O12" s="8" t="s">
        <v>339</v>
      </c>
      <c r="P12" s="51">
        <v>0.1</v>
      </c>
      <c r="Q12" s="85">
        <f>+Tabla13[[#This Row],[ACUMULADO AVANCE ACTIVIDAD]]/Tabla13[[#This Row],[Meta 2020]]</f>
        <v>0</v>
      </c>
      <c r="R12" s="27" t="s">
        <v>291</v>
      </c>
      <c r="S12" s="46"/>
      <c r="T12" s="3" t="s">
        <v>72</v>
      </c>
      <c r="U12" s="5" t="s">
        <v>147</v>
      </c>
      <c r="V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2" s="43"/>
      <c r="X12" s="43"/>
      <c r="Y12" s="43"/>
      <c r="Z12" s="77"/>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42"/>
    </row>
    <row r="13" spans="1:58" ht="180" x14ac:dyDescent="0.2">
      <c r="A13" s="141" t="s">
        <v>139</v>
      </c>
      <c r="B13" s="27" t="s">
        <v>145</v>
      </c>
      <c r="C13" s="39" t="s">
        <v>141</v>
      </c>
      <c r="D13" s="31" t="s">
        <v>134</v>
      </c>
      <c r="E13" s="32" t="s">
        <v>133</v>
      </c>
      <c r="F13" s="37" t="s">
        <v>130</v>
      </c>
      <c r="G13" s="45" t="s">
        <v>122</v>
      </c>
      <c r="H13" s="11" t="s">
        <v>0</v>
      </c>
      <c r="I13" s="26" t="s">
        <v>112</v>
      </c>
      <c r="J13" s="21" t="s">
        <v>2</v>
      </c>
      <c r="K13" s="21"/>
      <c r="L13" s="1" t="s">
        <v>1</v>
      </c>
      <c r="M13" s="43" t="s">
        <v>179</v>
      </c>
      <c r="N13" s="51">
        <v>1</v>
      </c>
      <c r="O13" s="422" t="s">
        <v>340</v>
      </c>
      <c r="P13" s="51">
        <v>0.15</v>
      </c>
      <c r="Q13" s="85">
        <f>+Tabla13[[#This Row],[ACUMULADO AVANCE ACTIVIDAD]]/Tabla13[[#This Row],[Meta 2020]]</f>
        <v>0</v>
      </c>
      <c r="R13" s="27" t="s">
        <v>293</v>
      </c>
      <c r="S13" s="46"/>
      <c r="T13" s="3" t="s">
        <v>362</v>
      </c>
      <c r="U13" s="5" t="s">
        <v>147</v>
      </c>
      <c r="V1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3" s="43"/>
      <c r="X13" s="43"/>
      <c r="Y13" s="43"/>
      <c r="Z13" s="77"/>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42"/>
    </row>
    <row r="14" spans="1:58" ht="180.75" thickBot="1" x14ac:dyDescent="0.25">
      <c r="A14" s="143" t="s">
        <v>139</v>
      </c>
      <c r="B14" s="144" t="s">
        <v>145</v>
      </c>
      <c r="C14" s="145" t="s">
        <v>141</v>
      </c>
      <c r="D14" s="146" t="s">
        <v>134</v>
      </c>
      <c r="E14" s="147" t="s">
        <v>133</v>
      </c>
      <c r="F14" s="148" t="s">
        <v>130</v>
      </c>
      <c r="G14" s="149" t="s">
        <v>122</v>
      </c>
      <c r="H14" s="150" t="s">
        <v>0</v>
      </c>
      <c r="I14" s="151" t="s">
        <v>112</v>
      </c>
      <c r="J14" s="152" t="s">
        <v>2</v>
      </c>
      <c r="K14" s="152"/>
      <c r="L14" s="153" t="s">
        <v>1</v>
      </c>
      <c r="M14" s="154">
        <v>96</v>
      </c>
      <c r="N14" s="155">
        <v>20</v>
      </c>
      <c r="O14" s="156" t="s">
        <v>341</v>
      </c>
      <c r="P14" s="419">
        <v>0.15</v>
      </c>
      <c r="Q14" s="158">
        <f>+Tabla13[[#This Row],[ACUMULADO AVANCE ACTIVIDAD]]/Tabla13[[#This Row],[Meta 2020]]</f>
        <v>0.01</v>
      </c>
      <c r="R14" s="144" t="s">
        <v>294</v>
      </c>
      <c r="S14" s="159"/>
      <c r="T14" s="264" t="s">
        <v>201</v>
      </c>
      <c r="U14" s="160" t="s">
        <v>147</v>
      </c>
      <c r="V14" s="420">
        <v>0.2</v>
      </c>
      <c r="W14" s="162"/>
      <c r="X14" s="162"/>
      <c r="Y14" s="162"/>
      <c r="Z14" s="16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4"/>
    </row>
    <row r="15" spans="1:58" ht="180" x14ac:dyDescent="0.2">
      <c r="A15" s="120" t="s">
        <v>139</v>
      </c>
      <c r="B15" s="121" t="s">
        <v>145</v>
      </c>
      <c r="C15" s="122" t="s">
        <v>141</v>
      </c>
      <c r="D15" s="123" t="s">
        <v>134</v>
      </c>
      <c r="E15" s="124" t="s">
        <v>133</v>
      </c>
      <c r="F15" s="125" t="s">
        <v>130</v>
      </c>
      <c r="G15" s="126" t="s">
        <v>122</v>
      </c>
      <c r="H15" s="127" t="s">
        <v>0</v>
      </c>
      <c r="I15" s="128" t="s">
        <v>112</v>
      </c>
      <c r="J15" s="165" t="s">
        <v>4</v>
      </c>
      <c r="K15" s="165"/>
      <c r="L15" s="166" t="s">
        <v>3</v>
      </c>
      <c r="M15" s="131" t="s">
        <v>179</v>
      </c>
      <c r="N15" s="167">
        <v>1</v>
      </c>
      <c r="O15" s="133" t="s">
        <v>176</v>
      </c>
      <c r="P15" s="134">
        <v>0.15</v>
      </c>
      <c r="Q15" s="135">
        <f>+Tabla13[[#This Row],[ACUMULADO AVANCE ACTIVIDAD]]/Tabla13[[#This Row],[Meta 2020]]</f>
        <v>0</v>
      </c>
      <c r="R15" s="121" t="s">
        <v>282</v>
      </c>
      <c r="S15" s="168"/>
      <c r="T15" s="137" t="s">
        <v>55</v>
      </c>
      <c r="U15" s="137" t="s">
        <v>201</v>
      </c>
      <c r="V1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5" s="131"/>
      <c r="X15" s="131"/>
      <c r="Y15" s="131"/>
      <c r="Z15" s="139"/>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40"/>
    </row>
    <row r="16" spans="1:58" ht="180" x14ac:dyDescent="0.2">
      <c r="A16" s="141" t="s">
        <v>139</v>
      </c>
      <c r="B16" s="27" t="s">
        <v>145</v>
      </c>
      <c r="C16" s="39" t="s">
        <v>141</v>
      </c>
      <c r="D16" s="31" t="s">
        <v>134</v>
      </c>
      <c r="E16" s="32" t="s">
        <v>133</v>
      </c>
      <c r="F16" s="37" t="s">
        <v>130</v>
      </c>
      <c r="G16" s="45" t="s">
        <v>122</v>
      </c>
      <c r="H16" s="11" t="s">
        <v>0</v>
      </c>
      <c r="I16" s="26" t="s">
        <v>112</v>
      </c>
      <c r="J16" s="19" t="s">
        <v>4</v>
      </c>
      <c r="K16" s="19"/>
      <c r="L16" s="56" t="s">
        <v>3</v>
      </c>
      <c r="M16" s="43" t="s">
        <v>179</v>
      </c>
      <c r="N16" s="87">
        <v>1</v>
      </c>
      <c r="O16" s="8" t="s">
        <v>202</v>
      </c>
      <c r="P16" s="51">
        <v>0.15</v>
      </c>
      <c r="Q16" s="85">
        <f>+Tabla13[[#This Row],[ACUMULADO AVANCE ACTIVIDAD]]/Tabla13[[#This Row],[Meta 2020]]</f>
        <v>0</v>
      </c>
      <c r="R16" s="86" t="s">
        <v>283</v>
      </c>
      <c r="S16" s="46"/>
      <c r="T16" s="5" t="s">
        <v>72</v>
      </c>
      <c r="U16" s="5" t="s">
        <v>149</v>
      </c>
      <c r="V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6" s="43"/>
      <c r="X16" s="43"/>
      <c r="Y16" s="43"/>
      <c r="Z16" s="77"/>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142"/>
    </row>
    <row r="17" spans="1:58" ht="180" x14ac:dyDescent="0.2">
      <c r="A17" s="141" t="s">
        <v>139</v>
      </c>
      <c r="B17" s="27" t="s">
        <v>145</v>
      </c>
      <c r="C17" s="39" t="s">
        <v>141</v>
      </c>
      <c r="D17" s="31" t="s">
        <v>134</v>
      </c>
      <c r="E17" s="32" t="s">
        <v>133</v>
      </c>
      <c r="F17" s="37" t="s">
        <v>130</v>
      </c>
      <c r="G17" s="45" t="s">
        <v>122</v>
      </c>
      <c r="H17" s="11" t="s">
        <v>0</v>
      </c>
      <c r="I17" s="26" t="s">
        <v>112</v>
      </c>
      <c r="J17" s="19" t="s">
        <v>4</v>
      </c>
      <c r="K17" s="19"/>
      <c r="L17" s="56" t="s">
        <v>3</v>
      </c>
      <c r="M17" s="43" t="s">
        <v>179</v>
      </c>
      <c r="N17" s="87">
        <v>1</v>
      </c>
      <c r="O17" s="8" t="s">
        <v>342</v>
      </c>
      <c r="P17" s="51">
        <v>0.05</v>
      </c>
      <c r="Q17" s="85">
        <f>+Tabla13[[#This Row],[ACUMULADO AVANCE ACTIVIDAD]]/Tabla13[[#This Row],[Meta 2020]]</f>
        <v>0</v>
      </c>
      <c r="R17" s="27" t="s">
        <v>343</v>
      </c>
      <c r="S17" s="46"/>
      <c r="T17" s="5" t="s">
        <v>55</v>
      </c>
      <c r="U17" s="5" t="s">
        <v>147</v>
      </c>
      <c r="V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7" s="43"/>
      <c r="X17" s="43"/>
      <c r="Y17" s="43"/>
      <c r="Z17" s="77"/>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42"/>
    </row>
    <row r="18" spans="1:58" ht="180" x14ac:dyDescent="0.2">
      <c r="A18" s="141" t="s">
        <v>139</v>
      </c>
      <c r="B18" s="27" t="s">
        <v>145</v>
      </c>
      <c r="C18" s="39" t="s">
        <v>141</v>
      </c>
      <c r="D18" s="31" t="s">
        <v>134</v>
      </c>
      <c r="E18" s="32" t="s">
        <v>133</v>
      </c>
      <c r="F18" s="37" t="s">
        <v>130</v>
      </c>
      <c r="G18" s="45" t="s">
        <v>122</v>
      </c>
      <c r="H18" s="11" t="s">
        <v>0</v>
      </c>
      <c r="I18" s="26" t="s">
        <v>112</v>
      </c>
      <c r="J18" s="19" t="s">
        <v>4</v>
      </c>
      <c r="K18" s="19"/>
      <c r="L18" s="56" t="s">
        <v>3</v>
      </c>
      <c r="M18" s="43" t="s">
        <v>179</v>
      </c>
      <c r="N18" s="87">
        <v>1</v>
      </c>
      <c r="O18" s="8" t="s">
        <v>5</v>
      </c>
      <c r="P18" s="51">
        <v>0.15</v>
      </c>
      <c r="Q18" s="85">
        <f>+Tabla13[[#This Row],[ACUMULADO AVANCE ACTIVIDAD]]/Tabla13[[#This Row],[Meta 2020]]</f>
        <v>0</v>
      </c>
      <c r="R18" s="27" t="s">
        <v>284</v>
      </c>
      <c r="S18" s="46"/>
      <c r="T18" s="5" t="s">
        <v>55</v>
      </c>
      <c r="U18" s="5" t="s">
        <v>203</v>
      </c>
      <c r="V1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8" s="43"/>
      <c r="X18" s="43"/>
      <c r="Y18" s="43"/>
      <c r="Z18" s="77"/>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142"/>
    </row>
    <row r="19" spans="1:58" ht="180" x14ac:dyDescent="0.2">
      <c r="A19" s="141" t="s">
        <v>139</v>
      </c>
      <c r="B19" s="27" t="s">
        <v>145</v>
      </c>
      <c r="C19" s="39" t="s">
        <v>141</v>
      </c>
      <c r="D19" s="31" t="s">
        <v>134</v>
      </c>
      <c r="E19" s="32" t="s">
        <v>133</v>
      </c>
      <c r="F19" s="37" t="s">
        <v>130</v>
      </c>
      <c r="G19" s="45" t="s">
        <v>122</v>
      </c>
      <c r="H19" s="11" t="s">
        <v>0</v>
      </c>
      <c r="I19" s="26" t="s">
        <v>112</v>
      </c>
      <c r="J19" s="19" t="s">
        <v>4</v>
      </c>
      <c r="K19" s="19"/>
      <c r="L19" s="56" t="s">
        <v>3</v>
      </c>
      <c r="M19" s="97">
        <v>200</v>
      </c>
      <c r="N19" s="87">
        <v>50</v>
      </c>
      <c r="O19" s="8" t="s">
        <v>301</v>
      </c>
      <c r="P19" s="51">
        <v>0.25</v>
      </c>
      <c r="Q19" s="85">
        <f>+Tabla13[[#This Row],[ACUMULADO AVANCE ACTIVIDAD]]/Tabla13[[#This Row],[Meta 2020]]</f>
        <v>0</v>
      </c>
      <c r="R19" s="27" t="s">
        <v>299</v>
      </c>
      <c r="S19" s="46"/>
      <c r="T19" s="5" t="s">
        <v>55</v>
      </c>
      <c r="U19" s="5" t="s">
        <v>147</v>
      </c>
      <c r="V19"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9" s="43"/>
      <c r="X19" s="43"/>
      <c r="Y19" s="43"/>
      <c r="Z19" s="77"/>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142"/>
    </row>
    <row r="20" spans="1:58" ht="180.75" thickBot="1" x14ac:dyDescent="0.25">
      <c r="A20" s="143" t="s">
        <v>139</v>
      </c>
      <c r="B20" s="144" t="s">
        <v>145</v>
      </c>
      <c r="C20" s="145" t="s">
        <v>141</v>
      </c>
      <c r="D20" s="146" t="s">
        <v>134</v>
      </c>
      <c r="E20" s="147" t="s">
        <v>133</v>
      </c>
      <c r="F20" s="148" t="s">
        <v>130</v>
      </c>
      <c r="G20" s="149" t="s">
        <v>122</v>
      </c>
      <c r="H20" s="150" t="s">
        <v>0</v>
      </c>
      <c r="I20" s="151" t="s">
        <v>112</v>
      </c>
      <c r="J20" s="170" t="s">
        <v>4</v>
      </c>
      <c r="K20" s="170"/>
      <c r="L20" s="171" t="s">
        <v>3</v>
      </c>
      <c r="M20" s="154">
        <v>200</v>
      </c>
      <c r="N20" s="155">
        <v>50</v>
      </c>
      <c r="O20" s="156" t="s">
        <v>300</v>
      </c>
      <c r="P20" s="172">
        <v>0.25</v>
      </c>
      <c r="Q20" s="158">
        <f>+Tabla13[[#This Row],[ACUMULADO AVANCE ACTIVIDAD]]/Tabla13[[#This Row],[Meta 2020]]</f>
        <v>0</v>
      </c>
      <c r="R20" s="144" t="s">
        <v>295</v>
      </c>
      <c r="S20" s="159"/>
      <c r="T20" s="160" t="s">
        <v>55</v>
      </c>
      <c r="U20" s="160" t="s">
        <v>147</v>
      </c>
      <c r="V2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0" s="162"/>
      <c r="X20" s="162"/>
      <c r="Y20" s="162"/>
      <c r="Z20" s="163"/>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4"/>
    </row>
    <row r="21" spans="1:58" ht="180" x14ac:dyDescent="0.2">
      <c r="A21" s="120" t="s">
        <v>139</v>
      </c>
      <c r="B21" s="121" t="s">
        <v>145</v>
      </c>
      <c r="C21" s="122" t="s">
        <v>141</v>
      </c>
      <c r="D21" s="123" t="s">
        <v>134</v>
      </c>
      <c r="E21" s="124" t="s">
        <v>133</v>
      </c>
      <c r="F21" s="125" t="s">
        <v>130</v>
      </c>
      <c r="G21" s="126" t="s">
        <v>122</v>
      </c>
      <c r="H21" s="127" t="s">
        <v>0</v>
      </c>
      <c r="I21" s="128" t="s">
        <v>112</v>
      </c>
      <c r="J21" s="174" t="s">
        <v>167</v>
      </c>
      <c r="K21" s="174" t="s">
        <v>7</v>
      </c>
      <c r="L21" s="175" t="s">
        <v>6</v>
      </c>
      <c r="M21" s="176">
        <v>20</v>
      </c>
      <c r="N21" s="167">
        <v>5</v>
      </c>
      <c r="O21" s="177" t="s">
        <v>296</v>
      </c>
      <c r="P21" s="178">
        <v>0.5</v>
      </c>
      <c r="Q21" s="135">
        <f>+Tabla13[[#This Row],[ACUMULADO AVANCE ACTIVIDAD]]/Tabla13[[#This Row],[Meta 2020]]</f>
        <v>0</v>
      </c>
      <c r="R21" s="133" t="s">
        <v>297</v>
      </c>
      <c r="S21" s="168"/>
      <c r="T21" s="137" t="s">
        <v>72</v>
      </c>
      <c r="U21" s="131" t="s">
        <v>147</v>
      </c>
      <c r="V21"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1" s="131"/>
      <c r="X21" s="131"/>
      <c r="Y21" s="131"/>
      <c r="Z21" s="139"/>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40"/>
    </row>
    <row r="22" spans="1:58" ht="180" x14ac:dyDescent="0.2">
      <c r="A22" s="141" t="s">
        <v>139</v>
      </c>
      <c r="B22" s="27" t="s">
        <v>145</v>
      </c>
      <c r="C22" s="39" t="s">
        <v>141</v>
      </c>
      <c r="D22" s="31" t="s">
        <v>134</v>
      </c>
      <c r="E22" s="32" t="s">
        <v>133</v>
      </c>
      <c r="F22" s="37" t="s">
        <v>130</v>
      </c>
      <c r="G22" s="45" t="s">
        <v>122</v>
      </c>
      <c r="H22" s="11" t="s">
        <v>0</v>
      </c>
      <c r="I22" s="26" t="s">
        <v>112</v>
      </c>
      <c r="J22" s="22" t="s">
        <v>167</v>
      </c>
      <c r="K22" s="22" t="s">
        <v>163</v>
      </c>
      <c r="L22" s="4" t="s">
        <v>6</v>
      </c>
      <c r="M22" s="43" t="s">
        <v>179</v>
      </c>
      <c r="N22" s="87">
        <v>4</v>
      </c>
      <c r="O22" s="5" t="s">
        <v>344</v>
      </c>
      <c r="P22" s="98">
        <v>0.1</v>
      </c>
      <c r="Q22" s="85">
        <f>+Tabla13[[#This Row],[ACUMULADO AVANCE ACTIVIDAD]]/Tabla13[[#This Row],[Meta 2020]]</f>
        <v>0</v>
      </c>
      <c r="R22" s="27" t="s">
        <v>298</v>
      </c>
      <c r="S22" s="46"/>
      <c r="T22" s="5" t="s">
        <v>72</v>
      </c>
      <c r="U22" s="5" t="s">
        <v>147</v>
      </c>
      <c r="V2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2" s="43"/>
      <c r="X22" s="43"/>
      <c r="Y22" s="43"/>
      <c r="Z22" s="77"/>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142"/>
    </row>
    <row r="23" spans="1:58" ht="180" x14ac:dyDescent="0.2">
      <c r="A23" s="141" t="s">
        <v>139</v>
      </c>
      <c r="B23" s="27" t="s">
        <v>145</v>
      </c>
      <c r="C23" s="39" t="s">
        <v>141</v>
      </c>
      <c r="D23" s="31" t="s">
        <v>134</v>
      </c>
      <c r="E23" s="32" t="s">
        <v>133</v>
      </c>
      <c r="F23" s="37" t="s">
        <v>130</v>
      </c>
      <c r="G23" s="45" t="s">
        <v>122</v>
      </c>
      <c r="H23" s="11" t="s">
        <v>0</v>
      </c>
      <c r="I23" s="26" t="s">
        <v>112</v>
      </c>
      <c r="J23" s="22" t="s">
        <v>167</v>
      </c>
      <c r="K23" s="22" t="s">
        <v>8</v>
      </c>
      <c r="L23" s="4" t="s">
        <v>6</v>
      </c>
      <c r="M23" s="43" t="s">
        <v>179</v>
      </c>
      <c r="N23" s="87">
        <v>4</v>
      </c>
      <c r="O23" s="5" t="s">
        <v>244</v>
      </c>
      <c r="P23" s="98">
        <v>0.1</v>
      </c>
      <c r="Q23" s="85">
        <f>+Tabla13[[#This Row],[ACUMULADO AVANCE ACTIVIDAD]]/Tabla13[[#This Row],[Meta 2020]]</f>
        <v>0</v>
      </c>
      <c r="R23" s="5" t="s">
        <v>302</v>
      </c>
      <c r="S23" s="46"/>
      <c r="T23" s="5" t="s">
        <v>72</v>
      </c>
      <c r="U23" s="5" t="s">
        <v>147</v>
      </c>
      <c r="V2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3" s="43"/>
      <c r="X23" s="43"/>
      <c r="Y23" s="43"/>
      <c r="Z23" s="77"/>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142"/>
    </row>
    <row r="24" spans="1:58" ht="180" x14ac:dyDescent="0.2">
      <c r="A24" s="141" t="s">
        <v>139</v>
      </c>
      <c r="B24" s="27" t="s">
        <v>145</v>
      </c>
      <c r="C24" s="39" t="s">
        <v>141</v>
      </c>
      <c r="D24" s="31" t="s">
        <v>134</v>
      </c>
      <c r="E24" s="32" t="s">
        <v>133</v>
      </c>
      <c r="F24" s="37" t="s">
        <v>130</v>
      </c>
      <c r="G24" s="45" t="s">
        <v>122</v>
      </c>
      <c r="H24" s="11" t="s">
        <v>0</v>
      </c>
      <c r="I24" s="26" t="s">
        <v>112</v>
      </c>
      <c r="J24" s="22" t="s">
        <v>167</v>
      </c>
      <c r="K24" s="22" t="s">
        <v>164</v>
      </c>
      <c r="L24" s="4" t="s">
        <v>6</v>
      </c>
      <c r="M24" s="43" t="s">
        <v>179</v>
      </c>
      <c r="N24" s="87">
        <v>1</v>
      </c>
      <c r="O24" s="63" t="s">
        <v>243</v>
      </c>
      <c r="P24" s="60">
        <v>0.05</v>
      </c>
      <c r="Q24" s="85">
        <f>+Tabla13[[#This Row],[ACUMULADO AVANCE ACTIVIDAD]]/Tabla13[[#This Row],[Meta 2020]]</f>
        <v>0</v>
      </c>
      <c r="R24" s="8" t="s">
        <v>303</v>
      </c>
      <c r="S24" s="46"/>
      <c r="T24" s="5" t="s">
        <v>72</v>
      </c>
      <c r="U24" s="47" t="s">
        <v>78</v>
      </c>
      <c r="V2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4" s="43"/>
      <c r="X24" s="43"/>
      <c r="Y24" s="43"/>
      <c r="Z24" s="77"/>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42"/>
    </row>
    <row r="25" spans="1:58" ht="180" x14ac:dyDescent="0.2">
      <c r="A25" s="141" t="s">
        <v>139</v>
      </c>
      <c r="B25" s="27" t="s">
        <v>145</v>
      </c>
      <c r="C25" s="39" t="s">
        <v>141</v>
      </c>
      <c r="D25" s="31" t="s">
        <v>134</v>
      </c>
      <c r="E25" s="32" t="s">
        <v>133</v>
      </c>
      <c r="F25" s="37" t="s">
        <v>130</v>
      </c>
      <c r="G25" s="45" t="s">
        <v>122</v>
      </c>
      <c r="H25" s="11" t="s">
        <v>0</v>
      </c>
      <c r="I25" s="26" t="s">
        <v>112</v>
      </c>
      <c r="J25" s="22" t="s">
        <v>245</v>
      </c>
      <c r="K25" s="22" t="s">
        <v>165</v>
      </c>
      <c r="L25" s="4" t="s">
        <v>6</v>
      </c>
      <c r="M25" s="43" t="s">
        <v>179</v>
      </c>
      <c r="N25" s="87">
        <v>4</v>
      </c>
      <c r="O25" s="63" t="s">
        <v>306</v>
      </c>
      <c r="P25" s="60">
        <v>0.05</v>
      </c>
      <c r="Q25" s="85">
        <f>+Tabla13[[#This Row],[ACUMULADO AVANCE ACTIVIDAD]]/Tabla13[[#This Row],[Meta 2020]]</f>
        <v>0</v>
      </c>
      <c r="R25" s="8" t="s">
        <v>345</v>
      </c>
      <c r="S25" s="46"/>
      <c r="T25" s="5" t="s">
        <v>72</v>
      </c>
      <c r="U25" s="47" t="s">
        <v>78</v>
      </c>
      <c r="V2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5" s="43"/>
      <c r="X25" s="43"/>
      <c r="Y25" s="43"/>
      <c r="Z25" s="77"/>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142"/>
    </row>
    <row r="26" spans="1:58" ht="180" x14ac:dyDescent="0.2">
      <c r="A26" s="141" t="s">
        <v>139</v>
      </c>
      <c r="B26" s="27" t="s">
        <v>145</v>
      </c>
      <c r="C26" s="39" t="s">
        <v>141</v>
      </c>
      <c r="D26" s="31" t="s">
        <v>134</v>
      </c>
      <c r="E26" s="32" t="s">
        <v>133</v>
      </c>
      <c r="F26" s="37" t="s">
        <v>130</v>
      </c>
      <c r="G26" s="45" t="s">
        <v>122</v>
      </c>
      <c r="H26" s="11" t="s">
        <v>0</v>
      </c>
      <c r="I26" s="26" t="s">
        <v>112</v>
      </c>
      <c r="J26" s="22" t="s">
        <v>245</v>
      </c>
      <c r="K26" s="22" t="s">
        <v>9</v>
      </c>
      <c r="L26" s="4" t="s">
        <v>6</v>
      </c>
      <c r="M26" s="43" t="s">
        <v>179</v>
      </c>
      <c r="N26" s="87">
        <v>2</v>
      </c>
      <c r="O26" s="5" t="s">
        <v>307</v>
      </c>
      <c r="P26" s="98">
        <v>0.1</v>
      </c>
      <c r="Q26" s="85">
        <f>+Tabla13[[#This Row],[ACUMULADO AVANCE ACTIVIDAD]]/Tabla13[[#This Row],[Meta 2020]]</f>
        <v>0</v>
      </c>
      <c r="R26" s="27" t="s">
        <v>304</v>
      </c>
      <c r="S26" s="46"/>
      <c r="T26" s="5" t="s">
        <v>149</v>
      </c>
      <c r="U26" s="47" t="s">
        <v>78</v>
      </c>
      <c r="V2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6" s="43"/>
      <c r="X26" s="43"/>
      <c r="Y26" s="43"/>
      <c r="Z26" s="77"/>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142"/>
    </row>
    <row r="27" spans="1:58" ht="180" x14ac:dyDescent="0.2">
      <c r="A27" s="141" t="s">
        <v>139</v>
      </c>
      <c r="B27" s="27" t="s">
        <v>145</v>
      </c>
      <c r="C27" s="39" t="s">
        <v>141</v>
      </c>
      <c r="D27" s="31" t="s">
        <v>134</v>
      </c>
      <c r="E27" s="32" t="s">
        <v>133</v>
      </c>
      <c r="F27" s="37" t="s">
        <v>130</v>
      </c>
      <c r="G27" s="45" t="s">
        <v>122</v>
      </c>
      <c r="H27" s="11" t="s">
        <v>0</v>
      </c>
      <c r="I27" s="26" t="s">
        <v>112</v>
      </c>
      <c r="J27" s="22" t="s">
        <v>245</v>
      </c>
      <c r="K27" s="22" t="s">
        <v>166</v>
      </c>
      <c r="L27" s="4" t="s">
        <v>6</v>
      </c>
      <c r="M27" s="43" t="s">
        <v>179</v>
      </c>
      <c r="N27" s="87">
        <v>1</v>
      </c>
      <c r="O27" s="5" t="s">
        <v>209</v>
      </c>
      <c r="P27" s="98">
        <v>0.05</v>
      </c>
      <c r="Q27" s="85">
        <f>+Tabla13[[#This Row],[ACUMULADO AVANCE ACTIVIDAD]]/Tabla13[[#This Row],[Meta 2020]]</f>
        <v>0</v>
      </c>
      <c r="R27" s="27" t="s">
        <v>309</v>
      </c>
      <c r="S27" s="46"/>
      <c r="T27" s="5" t="s">
        <v>150</v>
      </c>
      <c r="U27" s="47" t="s">
        <v>151</v>
      </c>
      <c r="V2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7" s="43"/>
      <c r="X27" s="43"/>
      <c r="Y27" s="43"/>
      <c r="Z27" s="77"/>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142"/>
    </row>
    <row r="28" spans="1:58" ht="180.75" thickBot="1" x14ac:dyDescent="0.25">
      <c r="A28" s="143" t="s">
        <v>139</v>
      </c>
      <c r="B28" s="144" t="s">
        <v>145</v>
      </c>
      <c r="C28" s="145" t="s">
        <v>141</v>
      </c>
      <c r="D28" s="146" t="s">
        <v>134</v>
      </c>
      <c r="E28" s="147" t="s">
        <v>133</v>
      </c>
      <c r="F28" s="148" t="s">
        <v>130</v>
      </c>
      <c r="G28" s="149" t="s">
        <v>122</v>
      </c>
      <c r="H28" s="150" t="s">
        <v>0</v>
      </c>
      <c r="I28" s="151" t="s">
        <v>112</v>
      </c>
      <c r="J28" s="180" t="s">
        <v>245</v>
      </c>
      <c r="K28" s="180" t="s">
        <v>165</v>
      </c>
      <c r="L28" s="181" t="s">
        <v>6</v>
      </c>
      <c r="M28" s="162" t="s">
        <v>179</v>
      </c>
      <c r="N28" s="155">
        <v>3</v>
      </c>
      <c r="O28" s="160" t="s">
        <v>308</v>
      </c>
      <c r="P28" s="182">
        <v>0.05</v>
      </c>
      <c r="Q28" s="158">
        <f>+Tabla13[[#This Row],[ACUMULADO AVANCE ACTIVIDAD]]/Tabla13[[#This Row],[Meta 2020]]</f>
        <v>0</v>
      </c>
      <c r="R28" s="144" t="s">
        <v>305</v>
      </c>
      <c r="S28" s="159"/>
      <c r="T28" s="160" t="s">
        <v>55</v>
      </c>
      <c r="U28" s="162" t="s">
        <v>152</v>
      </c>
      <c r="V2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8" s="162"/>
      <c r="X28" s="162"/>
      <c r="Y28" s="162"/>
      <c r="Z28" s="163"/>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4"/>
    </row>
    <row r="29" spans="1:58" ht="180" x14ac:dyDescent="0.2">
      <c r="A29" s="120" t="s">
        <v>139</v>
      </c>
      <c r="B29" s="121" t="s">
        <v>145</v>
      </c>
      <c r="C29" s="121" t="s">
        <v>142</v>
      </c>
      <c r="D29" s="123" t="s">
        <v>134</v>
      </c>
      <c r="E29" s="124" t="s">
        <v>133</v>
      </c>
      <c r="F29" s="125" t="s">
        <v>130</v>
      </c>
      <c r="G29" s="126" t="s">
        <v>122</v>
      </c>
      <c r="H29" s="127" t="s">
        <v>0</v>
      </c>
      <c r="I29" s="121" t="s">
        <v>113</v>
      </c>
      <c r="J29" s="188" t="s">
        <v>113</v>
      </c>
      <c r="K29" s="188" t="s">
        <v>12</v>
      </c>
      <c r="L29" s="189" t="s">
        <v>10</v>
      </c>
      <c r="M29" s="190" t="s">
        <v>179</v>
      </c>
      <c r="N29" s="191">
        <v>1</v>
      </c>
      <c r="O29" s="133" t="s">
        <v>310</v>
      </c>
      <c r="P29" s="134">
        <v>0.15</v>
      </c>
      <c r="Q29" s="135">
        <f>+Tabla13[[#This Row],[ACUMULADO AVANCE ACTIVIDAD]]/Tabla13[[#This Row],[Meta 2020]]</f>
        <v>0</v>
      </c>
      <c r="R29" s="121" t="s">
        <v>363</v>
      </c>
      <c r="S29" s="168"/>
      <c r="T29" s="192" t="s">
        <v>72</v>
      </c>
      <c r="U29" s="131" t="s">
        <v>147</v>
      </c>
      <c r="V29"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9" s="131"/>
      <c r="X29" s="131"/>
      <c r="Y29" s="131"/>
      <c r="Z29" s="139"/>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40"/>
    </row>
    <row r="30" spans="1:58" ht="180" x14ac:dyDescent="0.2">
      <c r="A30" s="141" t="s">
        <v>139</v>
      </c>
      <c r="B30" s="27" t="s">
        <v>145</v>
      </c>
      <c r="C30" s="27" t="s">
        <v>142</v>
      </c>
      <c r="D30" s="31" t="s">
        <v>134</v>
      </c>
      <c r="E30" s="32" t="s">
        <v>133</v>
      </c>
      <c r="F30" s="37" t="s">
        <v>130</v>
      </c>
      <c r="G30" s="45" t="s">
        <v>122</v>
      </c>
      <c r="H30" s="11" t="s">
        <v>0</v>
      </c>
      <c r="I30" s="27" t="s">
        <v>113</v>
      </c>
      <c r="J30" s="18" t="s">
        <v>113</v>
      </c>
      <c r="K30" s="18" t="s">
        <v>12</v>
      </c>
      <c r="L30" s="41" t="s">
        <v>10</v>
      </c>
      <c r="M30" s="54" t="s">
        <v>179</v>
      </c>
      <c r="N30" s="88">
        <v>1</v>
      </c>
      <c r="O30" s="8" t="s">
        <v>311</v>
      </c>
      <c r="P30" s="51">
        <v>0.15</v>
      </c>
      <c r="Q30" s="85">
        <f>+Tabla13[[#This Row],[ACUMULADO AVANCE ACTIVIDAD]]/Tabla13[[#This Row],[Meta 2020]]</f>
        <v>0</v>
      </c>
      <c r="R30" s="27" t="s">
        <v>312</v>
      </c>
      <c r="S30" s="46"/>
      <c r="T30" s="42" t="s">
        <v>72</v>
      </c>
      <c r="U30" s="43" t="s">
        <v>149</v>
      </c>
      <c r="V3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0" s="43"/>
      <c r="X30" s="43"/>
      <c r="Y30" s="43"/>
      <c r="Z30" s="77"/>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142"/>
    </row>
    <row r="31" spans="1:58" ht="180.75" thickBot="1" x14ac:dyDescent="0.25">
      <c r="A31" s="143" t="s">
        <v>139</v>
      </c>
      <c r="B31" s="144" t="s">
        <v>145</v>
      </c>
      <c r="C31" s="144" t="s">
        <v>142</v>
      </c>
      <c r="D31" s="146" t="s">
        <v>134</v>
      </c>
      <c r="E31" s="147" t="s">
        <v>133</v>
      </c>
      <c r="F31" s="148" t="s">
        <v>130</v>
      </c>
      <c r="G31" s="149" t="s">
        <v>122</v>
      </c>
      <c r="H31" s="150" t="s">
        <v>0</v>
      </c>
      <c r="I31" s="144" t="s">
        <v>204</v>
      </c>
      <c r="J31" s="193" t="s">
        <v>205</v>
      </c>
      <c r="K31" s="193" t="s">
        <v>12</v>
      </c>
      <c r="L31" s="194" t="s">
        <v>10</v>
      </c>
      <c r="M31" s="195">
        <v>40</v>
      </c>
      <c r="N31" s="196">
        <v>10</v>
      </c>
      <c r="O31" s="156" t="s">
        <v>364</v>
      </c>
      <c r="P31" s="197">
        <v>0.1</v>
      </c>
      <c r="Q31" s="158">
        <f>+Tabla13[[#This Row],[ACUMULADO AVANCE ACTIVIDAD]]/Tabla13[[#This Row],[Meta 2020]]</f>
        <v>0</v>
      </c>
      <c r="R31" s="144" t="s">
        <v>365</v>
      </c>
      <c r="S31" s="159"/>
      <c r="T31" s="198" t="s">
        <v>11</v>
      </c>
      <c r="U31" s="198" t="s">
        <v>55</v>
      </c>
      <c r="V31"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1" s="162"/>
      <c r="X31" s="162"/>
      <c r="Y31" s="162"/>
      <c r="Z31" s="163"/>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4"/>
    </row>
    <row r="32" spans="1:58" ht="180.75" thickBot="1" x14ac:dyDescent="0.25">
      <c r="A32" s="143" t="s">
        <v>139</v>
      </c>
      <c r="B32" s="144" t="s">
        <v>145</v>
      </c>
      <c r="C32" s="144" t="s">
        <v>142</v>
      </c>
      <c r="D32" s="146" t="s">
        <v>134</v>
      </c>
      <c r="E32" s="147" t="s">
        <v>133</v>
      </c>
      <c r="F32" s="148" t="s">
        <v>130</v>
      </c>
      <c r="G32" s="149" t="s">
        <v>122</v>
      </c>
      <c r="H32" s="150" t="s">
        <v>0</v>
      </c>
      <c r="I32" s="144" t="s">
        <v>204</v>
      </c>
      <c r="J32" s="193" t="s">
        <v>205</v>
      </c>
      <c r="K32" s="193" t="s">
        <v>12</v>
      </c>
      <c r="L32" s="194" t="s">
        <v>10</v>
      </c>
      <c r="M32" s="195">
        <v>40</v>
      </c>
      <c r="N32" s="196">
        <v>10</v>
      </c>
      <c r="O32" s="156" t="s">
        <v>313</v>
      </c>
      <c r="P32" s="197">
        <v>0.6</v>
      </c>
      <c r="Q32" s="158">
        <f>+Tabla13[[#This Row],[ACUMULADO AVANCE ACTIVIDAD]]/Tabla13[[#This Row],[Meta 2020]]</f>
        <v>0</v>
      </c>
      <c r="R32" s="144" t="s">
        <v>314</v>
      </c>
      <c r="S32" s="159"/>
      <c r="T32" s="198" t="s">
        <v>55</v>
      </c>
      <c r="U32" s="162" t="s">
        <v>147</v>
      </c>
      <c r="V32"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2" s="162"/>
      <c r="X32" s="162"/>
      <c r="Y32" s="162"/>
      <c r="Z32" s="163"/>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4"/>
    </row>
    <row r="33" spans="1:58" ht="180" x14ac:dyDescent="0.2">
      <c r="A33" s="120" t="s">
        <v>139</v>
      </c>
      <c r="B33" s="121" t="s">
        <v>145</v>
      </c>
      <c r="C33" s="122" t="s">
        <v>141</v>
      </c>
      <c r="D33" s="123" t="s">
        <v>134</v>
      </c>
      <c r="E33" s="200" t="s">
        <v>123</v>
      </c>
      <c r="F33" s="125" t="s">
        <v>130</v>
      </c>
      <c r="G33" s="123" t="s">
        <v>132</v>
      </c>
      <c r="H33" s="201" t="s">
        <v>13</v>
      </c>
      <c r="I33" s="128" t="s">
        <v>112</v>
      </c>
      <c r="J33" s="129" t="s">
        <v>2</v>
      </c>
      <c r="K33" s="129"/>
      <c r="L33" s="130" t="s">
        <v>14</v>
      </c>
      <c r="M33" s="131" t="s">
        <v>179</v>
      </c>
      <c r="N33" s="202">
        <v>2</v>
      </c>
      <c r="O33" s="133" t="s">
        <v>316</v>
      </c>
      <c r="P33" s="134">
        <v>0.1</v>
      </c>
      <c r="Q33" s="135">
        <f>+Tabla13[[#This Row],[ACUMULADO AVANCE ACTIVIDAD]]/Tabla13[[#This Row],[Meta 2020]]</f>
        <v>0</v>
      </c>
      <c r="R33" s="121" t="s">
        <v>315</v>
      </c>
      <c r="S33" s="136">
        <v>1303070437</v>
      </c>
      <c r="T33" s="192" t="s">
        <v>157</v>
      </c>
      <c r="U33" s="131" t="s">
        <v>78</v>
      </c>
      <c r="V3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3" s="131"/>
      <c r="X33" s="131"/>
      <c r="Y33" s="131"/>
      <c r="Z33" s="139"/>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40"/>
    </row>
    <row r="34" spans="1:58" ht="180" x14ac:dyDescent="0.2">
      <c r="A34" s="141" t="s">
        <v>139</v>
      </c>
      <c r="B34" s="27" t="s">
        <v>145</v>
      </c>
      <c r="C34" s="39" t="s">
        <v>141</v>
      </c>
      <c r="D34" s="31" t="s">
        <v>134</v>
      </c>
      <c r="E34" s="24" t="s">
        <v>123</v>
      </c>
      <c r="F34" s="37" t="s">
        <v>130</v>
      </c>
      <c r="G34" s="31" t="s">
        <v>132</v>
      </c>
      <c r="H34" s="13" t="s">
        <v>13</v>
      </c>
      <c r="I34" s="26" t="s">
        <v>112</v>
      </c>
      <c r="J34" s="21" t="s">
        <v>2</v>
      </c>
      <c r="K34" s="21"/>
      <c r="L34" s="16" t="s">
        <v>14</v>
      </c>
      <c r="M34" s="43" t="s">
        <v>179</v>
      </c>
      <c r="N34" s="88">
        <v>1</v>
      </c>
      <c r="O34" s="5" t="s">
        <v>15</v>
      </c>
      <c r="P34" s="51">
        <v>0.1</v>
      </c>
      <c r="Q34" s="85">
        <f>+Tabla13[[#This Row],[ACUMULADO AVANCE ACTIVIDAD]]/Tabla13[[#This Row],[Meta 2020]]</f>
        <v>0</v>
      </c>
      <c r="R34" s="27" t="s">
        <v>177</v>
      </c>
      <c r="S34" s="46"/>
      <c r="T34" s="5" t="s">
        <v>55</v>
      </c>
      <c r="U34" s="43" t="s">
        <v>152</v>
      </c>
      <c r="V3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4" s="43"/>
      <c r="X34" s="43"/>
      <c r="Y34" s="43"/>
      <c r="Z34" s="77"/>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142"/>
    </row>
    <row r="35" spans="1:58" ht="180" x14ac:dyDescent="0.2">
      <c r="A35" s="141" t="s">
        <v>139</v>
      </c>
      <c r="B35" s="27" t="s">
        <v>145</v>
      </c>
      <c r="C35" s="39" t="s">
        <v>141</v>
      </c>
      <c r="D35" s="31" t="s">
        <v>134</v>
      </c>
      <c r="E35" s="24" t="s">
        <v>123</v>
      </c>
      <c r="F35" s="37" t="s">
        <v>130</v>
      </c>
      <c r="G35" s="31" t="s">
        <v>132</v>
      </c>
      <c r="H35" s="13" t="s">
        <v>13</v>
      </c>
      <c r="I35" s="26" t="s">
        <v>112</v>
      </c>
      <c r="J35" s="21" t="s">
        <v>2</v>
      </c>
      <c r="K35" s="21"/>
      <c r="L35" s="16" t="s">
        <v>14</v>
      </c>
      <c r="M35" s="43" t="s">
        <v>179</v>
      </c>
      <c r="N35" s="88">
        <v>1</v>
      </c>
      <c r="O35" s="5" t="s">
        <v>16</v>
      </c>
      <c r="P35" s="51">
        <v>0.2</v>
      </c>
      <c r="Q35" s="85">
        <f>+Tabla13[[#This Row],[ACUMULADO AVANCE ACTIVIDAD]]/Tabla13[[#This Row],[Meta 2020]]</f>
        <v>0</v>
      </c>
      <c r="R35" s="27" t="s">
        <v>317</v>
      </c>
      <c r="S35" s="46"/>
      <c r="T35" s="5" t="s">
        <v>55</v>
      </c>
      <c r="U35" s="43" t="s">
        <v>72</v>
      </c>
      <c r="V3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5" s="43"/>
      <c r="X35" s="43"/>
      <c r="Y35" s="43"/>
      <c r="Z35" s="77"/>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142"/>
    </row>
    <row r="36" spans="1:58" ht="180" x14ac:dyDescent="0.2">
      <c r="A36" s="141" t="s">
        <v>139</v>
      </c>
      <c r="B36" s="27" t="s">
        <v>145</v>
      </c>
      <c r="C36" s="39" t="s">
        <v>141</v>
      </c>
      <c r="D36" s="31" t="s">
        <v>134</v>
      </c>
      <c r="E36" s="24" t="s">
        <v>123</v>
      </c>
      <c r="F36" s="37" t="s">
        <v>130</v>
      </c>
      <c r="G36" s="31" t="s">
        <v>132</v>
      </c>
      <c r="H36" s="13" t="s">
        <v>13</v>
      </c>
      <c r="I36" s="26" t="s">
        <v>112</v>
      </c>
      <c r="J36" s="21" t="s">
        <v>2</v>
      </c>
      <c r="K36" s="21"/>
      <c r="L36" s="16" t="s">
        <v>14</v>
      </c>
      <c r="M36" s="96">
        <v>2400</v>
      </c>
      <c r="N36" s="87">
        <v>600</v>
      </c>
      <c r="O36" s="5" t="s">
        <v>17</v>
      </c>
      <c r="P36" s="67" t="s">
        <v>319</v>
      </c>
      <c r="Q36" s="85">
        <f>+Tabla13[[#This Row],[ACUMULADO AVANCE ACTIVIDAD]]/Tabla13[[#This Row],[Meta 2020]]</f>
        <v>0</v>
      </c>
      <c r="R36" s="27" t="s">
        <v>318</v>
      </c>
      <c r="S36" s="46"/>
      <c r="T36" s="42" t="s">
        <v>55</v>
      </c>
      <c r="U36" s="43" t="s">
        <v>78</v>
      </c>
      <c r="V36"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6" s="43"/>
      <c r="X36" s="43"/>
      <c r="Y36" s="43"/>
      <c r="Z36" s="77"/>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142"/>
    </row>
    <row r="37" spans="1:58" ht="180.75" thickBot="1" x14ac:dyDescent="0.25">
      <c r="A37" s="143" t="s">
        <v>139</v>
      </c>
      <c r="B37" s="144" t="s">
        <v>145</v>
      </c>
      <c r="C37" s="145" t="s">
        <v>141</v>
      </c>
      <c r="D37" s="146" t="s">
        <v>134</v>
      </c>
      <c r="E37" s="203" t="s">
        <v>123</v>
      </c>
      <c r="F37" s="148" t="s">
        <v>130</v>
      </c>
      <c r="G37" s="146" t="s">
        <v>132</v>
      </c>
      <c r="H37" s="204" t="s">
        <v>13</v>
      </c>
      <c r="I37" s="151" t="s">
        <v>112</v>
      </c>
      <c r="J37" s="152" t="s">
        <v>2</v>
      </c>
      <c r="K37" s="152"/>
      <c r="L37" s="205" t="s">
        <v>14</v>
      </c>
      <c r="M37" s="162" t="s">
        <v>179</v>
      </c>
      <c r="N37" s="196">
        <v>4</v>
      </c>
      <c r="O37" s="160" t="s">
        <v>226</v>
      </c>
      <c r="P37" s="172">
        <v>0.1</v>
      </c>
      <c r="Q37" s="158">
        <f>+Tabla13[[#This Row],[ACUMULADO AVANCE ACTIVIDAD]]/Tabla13[[#This Row],[Meta 2020]]</f>
        <v>0</v>
      </c>
      <c r="R37" s="144" t="s">
        <v>333</v>
      </c>
      <c r="S37" s="159"/>
      <c r="T37" s="198" t="s">
        <v>55</v>
      </c>
      <c r="U37" s="162" t="s">
        <v>78</v>
      </c>
      <c r="V37"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7" s="162"/>
      <c r="X37" s="162"/>
      <c r="Y37" s="162"/>
      <c r="Z37" s="163"/>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4"/>
    </row>
    <row r="38" spans="1:58" ht="180" x14ac:dyDescent="0.2">
      <c r="A38" s="120" t="s">
        <v>139</v>
      </c>
      <c r="B38" s="121" t="s">
        <v>145</v>
      </c>
      <c r="C38" s="122" t="s">
        <v>141</v>
      </c>
      <c r="D38" s="123" t="s">
        <v>134</v>
      </c>
      <c r="E38" s="200" t="s">
        <v>123</v>
      </c>
      <c r="F38" s="125" t="s">
        <v>130</v>
      </c>
      <c r="G38" s="123" t="s">
        <v>132</v>
      </c>
      <c r="H38" s="201" t="s">
        <v>13</v>
      </c>
      <c r="I38" s="200" t="s">
        <v>114</v>
      </c>
      <c r="J38" s="206" t="s">
        <v>114</v>
      </c>
      <c r="K38" s="206"/>
      <c r="L38" s="207" t="s">
        <v>18</v>
      </c>
      <c r="M38" s="131" t="s">
        <v>179</v>
      </c>
      <c r="N38" s="202">
        <v>1</v>
      </c>
      <c r="O38" s="133" t="s">
        <v>19</v>
      </c>
      <c r="P38" s="134">
        <v>0.1</v>
      </c>
      <c r="Q38" s="135">
        <f>+Tabla13[[#This Row],[ACUMULADO AVANCE ACTIVIDAD]]/Tabla13[[#This Row],[Meta 2020]]</f>
        <v>0</v>
      </c>
      <c r="R38" s="121" t="s">
        <v>321</v>
      </c>
      <c r="S38" s="168"/>
      <c r="T38" s="137" t="s">
        <v>11</v>
      </c>
      <c r="U38" s="137" t="s">
        <v>11</v>
      </c>
      <c r="V38"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8" s="131"/>
      <c r="X38" s="131"/>
      <c r="Y38" s="131"/>
      <c r="Z38" s="139"/>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40"/>
    </row>
    <row r="39" spans="1:58" ht="180" x14ac:dyDescent="0.2">
      <c r="A39" s="141" t="s">
        <v>139</v>
      </c>
      <c r="B39" s="27" t="s">
        <v>145</v>
      </c>
      <c r="C39" s="39" t="s">
        <v>141</v>
      </c>
      <c r="D39" s="31" t="s">
        <v>134</v>
      </c>
      <c r="E39" s="24" t="s">
        <v>123</v>
      </c>
      <c r="F39" s="37" t="s">
        <v>130</v>
      </c>
      <c r="G39" s="31" t="s">
        <v>132</v>
      </c>
      <c r="H39" s="13" t="s">
        <v>13</v>
      </c>
      <c r="I39" s="24" t="s">
        <v>114</v>
      </c>
      <c r="J39" s="23" t="s">
        <v>114</v>
      </c>
      <c r="K39" s="23"/>
      <c r="L39" s="6" t="s">
        <v>18</v>
      </c>
      <c r="M39" s="43" t="s">
        <v>179</v>
      </c>
      <c r="N39" s="88">
        <v>50</v>
      </c>
      <c r="O39" s="8" t="s">
        <v>320</v>
      </c>
      <c r="P39" s="51">
        <v>0.2</v>
      </c>
      <c r="Q39" s="85">
        <f>+Tabla13[[#This Row],[ACUMULADO AVANCE ACTIVIDAD]]/Tabla13[[#This Row],[Meta 2020]]</f>
        <v>0</v>
      </c>
      <c r="R39" s="27" t="s">
        <v>322</v>
      </c>
      <c r="S39" s="46"/>
      <c r="T39" s="5" t="s">
        <v>55</v>
      </c>
      <c r="U39" s="43" t="s">
        <v>147</v>
      </c>
      <c r="V3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9" s="43"/>
      <c r="X39" s="43"/>
      <c r="Y39" s="43"/>
      <c r="Z39" s="77"/>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142"/>
    </row>
    <row r="40" spans="1:58" ht="180" x14ac:dyDescent="0.2">
      <c r="A40" s="141" t="s">
        <v>139</v>
      </c>
      <c r="B40" s="27" t="s">
        <v>145</v>
      </c>
      <c r="C40" s="39" t="s">
        <v>141</v>
      </c>
      <c r="D40" s="31" t="s">
        <v>134</v>
      </c>
      <c r="E40" s="24" t="s">
        <v>123</v>
      </c>
      <c r="F40" s="37" t="s">
        <v>130</v>
      </c>
      <c r="G40" s="31" t="s">
        <v>132</v>
      </c>
      <c r="H40" s="13" t="s">
        <v>13</v>
      </c>
      <c r="I40" s="24" t="s">
        <v>114</v>
      </c>
      <c r="J40" s="23" t="s">
        <v>114</v>
      </c>
      <c r="K40" s="23"/>
      <c r="L40" s="6" t="s">
        <v>18</v>
      </c>
      <c r="M40" s="96">
        <v>200</v>
      </c>
      <c r="N40" s="55">
        <v>50</v>
      </c>
      <c r="O40" s="8" t="s">
        <v>180</v>
      </c>
      <c r="P40" s="15">
        <v>50</v>
      </c>
      <c r="Q40" s="85">
        <f>+Tabla13[[#This Row],[ACUMULADO AVANCE ACTIVIDAD]]/Tabla13[[#This Row],[Meta 2020]]</f>
        <v>0</v>
      </c>
      <c r="R40" s="27" t="s">
        <v>323</v>
      </c>
      <c r="S40" s="46"/>
      <c r="T40" s="5" t="s">
        <v>55</v>
      </c>
      <c r="U40" s="43" t="s">
        <v>147</v>
      </c>
      <c r="V40"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0" s="43"/>
      <c r="X40" s="43"/>
      <c r="Y40" s="43"/>
      <c r="Z40" s="77"/>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142"/>
    </row>
    <row r="41" spans="1:58" ht="180.75" thickBot="1" x14ac:dyDescent="0.25">
      <c r="A41" s="219" t="s">
        <v>139</v>
      </c>
      <c r="B41" s="220" t="s">
        <v>145</v>
      </c>
      <c r="C41" s="221" t="s">
        <v>141</v>
      </c>
      <c r="D41" s="222" t="s">
        <v>134</v>
      </c>
      <c r="E41" s="223" t="s">
        <v>123</v>
      </c>
      <c r="F41" s="224" t="s">
        <v>130</v>
      </c>
      <c r="G41" s="222" t="s">
        <v>132</v>
      </c>
      <c r="H41" s="225" t="s">
        <v>13</v>
      </c>
      <c r="I41" s="223" t="s">
        <v>114</v>
      </c>
      <c r="J41" s="226" t="s">
        <v>114</v>
      </c>
      <c r="K41" s="226"/>
      <c r="L41" s="227" t="s">
        <v>18</v>
      </c>
      <c r="M41" s="79" t="s">
        <v>179</v>
      </c>
      <c r="N41" s="228">
        <v>1</v>
      </c>
      <c r="O41" s="229" t="s">
        <v>181</v>
      </c>
      <c r="P41" s="230">
        <v>0.2</v>
      </c>
      <c r="Q41" s="231">
        <f>+Tabla13[[#This Row],[ACUMULADO AVANCE ACTIVIDAD]]/Tabla13[[#This Row],[Meta 2020]]</f>
        <v>0</v>
      </c>
      <c r="R41" s="229" t="s">
        <v>324</v>
      </c>
      <c r="S41" s="232"/>
      <c r="T41" s="233" t="s">
        <v>55</v>
      </c>
      <c r="U41" s="79" t="s">
        <v>147</v>
      </c>
      <c r="V41"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1" s="79"/>
      <c r="X41" s="79"/>
      <c r="Y41" s="79"/>
      <c r="Z41" s="23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236"/>
    </row>
    <row r="42" spans="1:58" ht="180" x14ac:dyDescent="0.2">
      <c r="A42" s="120" t="s">
        <v>139</v>
      </c>
      <c r="B42" s="121" t="s">
        <v>145</v>
      </c>
      <c r="C42" s="122" t="s">
        <v>141</v>
      </c>
      <c r="D42" s="123" t="s">
        <v>134</v>
      </c>
      <c r="E42" s="200" t="s">
        <v>123</v>
      </c>
      <c r="F42" s="125" t="s">
        <v>130</v>
      </c>
      <c r="G42" s="123" t="s">
        <v>132</v>
      </c>
      <c r="H42" s="201" t="s">
        <v>13</v>
      </c>
      <c r="I42" s="200" t="s">
        <v>114</v>
      </c>
      <c r="J42" s="206" t="s">
        <v>114</v>
      </c>
      <c r="K42" s="206"/>
      <c r="L42" s="130" t="s">
        <v>20</v>
      </c>
      <c r="M42" s="190" t="s">
        <v>179</v>
      </c>
      <c r="N42" s="202">
        <v>1</v>
      </c>
      <c r="O42" s="133" t="s">
        <v>326</v>
      </c>
      <c r="P42" s="134">
        <v>0.1</v>
      </c>
      <c r="Q42" s="237">
        <f>+Tabla13[[#This Row],[ACUMULADO AVANCE ACTIVIDAD]]/Tabla13[[#This Row],[Meta 2020]]</f>
        <v>0</v>
      </c>
      <c r="R42" s="133" t="s">
        <v>325</v>
      </c>
      <c r="S42" s="168"/>
      <c r="T42" s="137" t="s">
        <v>11</v>
      </c>
      <c r="U42" s="137" t="s">
        <v>11</v>
      </c>
      <c r="V4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2" s="131"/>
      <c r="X42" s="131"/>
      <c r="Y42" s="131"/>
      <c r="Z42" s="139"/>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40"/>
    </row>
    <row r="43" spans="1:58" ht="180" x14ac:dyDescent="0.2">
      <c r="A43" s="141" t="s">
        <v>139</v>
      </c>
      <c r="B43" s="27" t="s">
        <v>145</v>
      </c>
      <c r="C43" s="39" t="s">
        <v>141</v>
      </c>
      <c r="D43" s="31" t="s">
        <v>134</v>
      </c>
      <c r="E43" s="24" t="s">
        <v>123</v>
      </c>
      <c r="F43" s="37" t="s">
        <v>130</v>
      </c>
      <c r="G43" s="31" t="s">
        <v>132</v>
      </c>
      <c r="H43" s="13" t="s">
        <v>13</v>
      </c>
      <c r="I43" s="24" t="s">
        <v>114</v>
      </c>
      <c r="J43" s="23" t="s">
        <v>114</v>
      </c>
      <c r="K43" s="23"/>
      <c r="L43" s="16" t="s">
        <v>20</v>
      </c>
      <c r="M43" s="99">
        <v>1600</v>
      </c>
      <c r="N43" s="88">
        <v>400</v>
      </c>
      <c r="O43" s="8" t="s">
        <v>21</v>
      </c>
      <c r="P43" s="70">
        <v>0.5</v>
      </c>
      <c r="Q43" s="52">
        <f>+Tabla13[[#This Row],[ACUMULADO AVANCE ACTIVIDAD]]/Tabla13[[#This Row],[Meta 2020]]</f>
        <v>0</v>
      </c>
      <c r="R43" s="8" t="s">
        <v>327</v>
      </c>
      <c r="S43" s="46"/>
      <c r="T43" s="5" t="s">
        <v>55</v>
      </c>
      <c r="U43" s="43" t="s">
        <v>147</v>
      </c>
      <c r="V43"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3" s="43"/>
      <c r="X43" s="43"/>
      <c r="Y43" s="43"/>
      <c r="Z43" s="77"/>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142"/>
    </row>
    <row r="44" spans="1:58" ht="180" x14ac:dyDescent="0.2">
      <c r="A44" s="141" t="s">
        <v>139</v>
      </c>
      <c r="B44" s="27" t="s">
        <v>145</v>
      </c>
      <c r="C44" s="39" t="s">
        <v>141</v>
      </c>
      <c r="D44" s="31" t="s">
        <v>134</v>
      </c>
      <c r="E44" s="24" t="s">
        <v>123</v>
      </c>
      <c r="F44" s="37" t="s">
        <v>130</v>
      </c>
      <c r="G44" s="31" t="s">
        <v>132</v>
      </c>
      <c r="H44" s="13" t="s">
        <v>13</v>
      </c>
      <c r="I44" s="24" t="s">
        <v>114</v>
      </c>
      <c r="J44" s="23" t="s">
        <v>114</v>
      </c>
      <c r="K44" s="23"/>
      <c r="L44" s="16" t="s">
        <v>20</v>
      </c>
      <c r="M44" s="54" t="s">
        <v>179</v>
      </c>
      <c r="N44" s="88">
        <v>12</v>
      </c>
      <c r="O44" s="8" t="s">
        <v>22</v>
      </c>
      <c r="P44" s="51">
        <v>0.2</v>
      </c>
      <c r="Q44" s="52">
        <f>+Tabla13[[#This Row],[ACUMULADO AVANCE ACTIVIDAD]]/Tabla13[[#This Row],[Meta 2020]]</f>
        <v>0</v>
      </c>
      <c r="R44" s="86" t="s">
        <v>328</v>
      </c>
      <c r="S44" s="46"/>
      <c r="T44" s="5" t="s">
        <v>11</v>
      </c>
      <c r="U44" s="43" t="s">
        <v>147</v>
      </c>
      <c r="V4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4" s="43"/>
      <c r="X44" s="43"/>
      <c r="Y44" s="43"/>
      <c r="Z44" s="77"/>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142"/>
    </row>
    <row r="45" spans="1:58" ht="180.75" thickBot="1" x14ac:dyDescent="0.25">
      <c r="A45" s="143" t="s">
        <v>139</v>
      </c>
      <c r="B45" s="144" t="s">
        <v>145</v>
      </c>
      <c r="C45" s="145" t="s">
        <v>141</v>
      </c>
      <c r="D45" s="146" t="s">
        <v>134</v>
      </c>
      <c r="E45" s="203" t="s">
        <v>123</v>
      </c>
      <c r="F45" s="148" t="s">
        <v>130</v>
      </c>
      <c r="G45" s="146" t="s">
        <v>132</v>
      </c>
      <c r="H45" s="204" t="s">
        <v>13</v>
      </c>
      <c r="I45" s="203" t="s">
        <v>114</v>
      </c>
      <c r="J45" s="208" t="s">
        <v>114</v>
      </c>
      <c r="K45" s="208"/>
      <c r="L45" s="205" t="s">
        <v>20</v>
      </c>
      <c r="M45" s="218" t="s">
        <v>179</v>
      </c>
      <c r="N45" s="196">
        <v>1</v>
      </c>
      <c r="O45" s="156" t="s">
        <v>23</v>
      </c>
      <c r="P45" s="172">
        <v>0.2</v>
      </c>
      <c r="Q45" s="238">
        <f>+Tabla13[[#This Row],[ACUMULADO AVANCE ACTIVIDAD]]/Tabla13[[#This Row],[Meta 2020]]</f>
        <v>0</v>
      </c>
      <c r="R45" s="156" t="s">
        <v>329</v>
      </c>
      <c r="S45" s="159"/>
      <c r="T45" s="160" t="s">
        <v>72</v>
      </c>
      <c r="U45" s="162" t="s">
        <v>149</v>
      </c>
      <c r="V4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5" s="162"/>
      <c r="X45" s="162"/>
      <c r="Y45" s="162"/>
      <c r="Z45" s="163"/>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4"/>
    </row>
    <row r="46" spans="1:58" ht="180" x14ac:dyDescent="0.2">
      <c r="A46" s="120" t="s">
        <v>139</v>
      </c>
      <c r="B46" s="121" t="s">
        <v>145</v>
      </c>
      <c r="C46" s="122" t="s">
        <v>141</v>
      </c>
      <c r="D46" s="123" t="s">
        <v>134</v>
      </c>
      <c r="E46" s="200" t="s">
        <v>123</v>
      </c>
      <c r="F46" s="125" t="s">
        <v>130</v>
      </c>
      <c r="G46" s="123" t="s">
        <v>132</v>
      </c>
      <c r="H46" s="201" t="s">
        <v>13</v>
      </c>
      <c r="I46" s="200" t="s">
        <v>114</v>
      </c>
      <c r="J46" s="206" t="s">
        <v>114</v>
      </c>
      <c r="K46" s="206"/>
      <c r="L46" s="239" t="s">
        <v>25</v>
      </c>
      <c r="M46" s="240" t="s">
        <v>179</v>
      </c>
      <c r="N46" s="241">
        <v>1</v>
      </c>
      <c r="O46" s="240" t="s">
        <v>24</v>
      </c>
      <c r="P46" s="242">
        <v>0.1</v>
      </c>
      <c r="Q46" s="135">
        <f>+Tabla13[[#This Row],[ACUMULADO AVANCE ACTIVIDAD]]/Tabla13[[#This Row],[Meta 2020]]</f>
        <v>0</v>
      </c>
      <c r="R46" s="240" t="s">
        <v>330</v>
      </c>
      <c r="S46" s="240"/>
      <c r="T46" s="240" t="s">
        <v>11</v>
      </c>
      <c r="U46" s="240" t="s">
        <v>11</v>
      </c>
      <c r="V46"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6" s="131"/>
      <c r="X46" s="131"/>
      <c r="Y46" s="131"/>
      <c r="Z46" s="139"/>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40"/>
    </row>
    <row r="47" spans="1:58" ht="180" x14ac:dyDescent="0.2">
      <c r="A47" s="141" t="s">
        <v>139</v>
      </c>
      <c r="B47" s="27" t="s">
        <v>145</v>
      </c>
      <c r="C47" s="39" t="s">
        <v>141</v>
      </c>
      <c r="D47" s="31" t="s">
        <v>134</v>
      </c>
      <c r="E47" s="24" t="s">
        <v>123</v>
      </c>
      <c r="F47" s="37" t="s">
        <v>130</v>
      </c>
      <c r="G47" s="31" t="s">
        <v>132</v>
      </c>
      <c r="H47" s="13" t="s">
        <v>13</v>
      </c>
      <c r="I47" s="24" t="s">
        <v>114</v>
      </c>
      <c r="J47" s="23" t="s">
        <v>114</v>
      </c>
      <c r="K47" s="23"/>
      <c r="L47" s="40" t="s">
        <v>25</v>
      </c>
      <c r="M47" s="62">
        <v>13</v>
      </c>
      <c r="N47" s="101">
        <v>3</v>
      </c>
      <c r="O47" s="1" t="s">
        <v>26</v>
      </c>
      <c r="P47" s="100">
        <v>0.5</v>
      </c>
      <c r="Q47" s="85">
        <f>+Tabla13[[#This Row],[ACUMULADO AVANCE ACTIVIDAD]]/Tabla13[[#This Row],[Meta 2020]]</f>
        <v>0</v>
      </c>
      <c r="R47" s="1" t="s">
        <v>331</v>
      </c>
      <c r="S47" s="1"/>
      <c r="T47" s="1" t="s">
        <v>55</v>
      </c>
      <c r="U47" s="1" t="s">
        <v>147</v>
      </c>
      <c r="V47"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7" s="43"/>
      <c r="X47" s="43"/>
      <c r="Y47" s="43"/>
      <c r="Z47" s="77"/>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142"/>
    </row>
    <row r="48" spans="1:58" ht="180" x14ac:dyDescent="0.2">
      <c r="A48" s="141" t="s">
        <v>139</v>
      </c>
      <c r="B48" s="27" t="s">
        <v>145</v>
      </c>
      <c r="C48" s="39" t="s">
        <v>141</v>
      </c>
      <c r="D48" s="31" t="s">
        <v>134</v>
      </c>
      <c r="E48" s="24" t="s">
        <v>123</v>
      </c>
      <c r="F48" s="37" t="s">
        <v>130</v>
      </c>
      <c r="G48" s="31" t="s">
        <v>132</v>
      </c>
      <c r="H48" s="13" t="s">
        <v>13</v>
      </c>
      <c r="I48" s="24" t="s">
        <v>114</v>
      </c>
      <c r="J48" s="23" t="s">
        <v>114</v>
      </c>
      <c r="K48" s="23"/>
      <c r="L48" s="40" t="s">
        <v>25</v>
      </c>
      <c r="M48" s="1" t="s">
        <v>179</v>
      </c>
      <c r="N48" s="89">
        <v>1</v>
      </c>
      <c r="O48" s="1" t="s">
        <v>366</v>
      </c>
      <c r="P48" s="61">
        <v>0.2</v>
      </c>
      <c r="Q48" s="85">
        <f>+Tabla13[[#This Row],[ACUMULADO AVANCE ACTIVIDAD]]/Tabla13[[#This Row],[Meta 2020]]</f>
        <v>0</v>
      </c>
      <c r="R48" s="1" t="s">
        <v>332</v>
      </c>
      <c r="S48" s="1"/>
      <c r="T48" s="1" t="s">
        <v>55</v>
      </c>
      <c r="U48" s="1" t="s">
        <v>147</v>
      </c>
      <c r="V4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8" s="43"/>
      <c r="X48" s="43"/>
      <c r="Y48" s="43"/>
      <c r="Z48" s="77"/>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142"/>
    </row>
    <row r="49" spans="1:58" ht="180.75" thickBot="1" x14ac:dyDescent="0.25">
      <c r="A49" s="143" t="s">
        <v>139</v>
      </c>
      <c r="B49" s="144" t="s">
        <v>145</v>
      </c>
      <c r="C49" s="145" t="s">
        <v>141</v>
      </c>
      <c r="D49" s="146" t="s">
        <v>134</v>
      </c>
      <c r="E49" s="203" t="s">
        <v>123</v>
      </c>
      <c r="F49" s="148" t="s">
        <v>130</v>
      </c>
      <c r="G49" s="146" t="s">
        <v>132</v>
      </c>
      <c r="H49" s="204" t="s">
        <v>13</v>
      </c>
      <c r="I49" s="203" t="s">
        <v>114</v>
      </c>
      <c r="J49" s="208" t="s">
        <v>114</v>
      </c>
      <c r="K49" s="208"/>
      <c r="L49" s="243" t="s">
        <v>25</v>
      </c>
      <c r="M49" s="153" t="s">
        <v>179</v>
      </c>
      <c r="N49" s="244">
        <v>3</v>
      </c>
      <c r="O49" s="153" t="s">
        <v>27</v>
      </c>
      <c r="P49" s="245">
        <v>0.2</v>
      </c>
      <c r="Q49" s="158">
        <f>+Tabla13[[#This Row],[ACUMULADO AVANCE ACTIVIDAD]]/Tabla13[[#This Row],[Meta 2020]]</f>
        <v>0</v>
      </c>
      <c r="R49" s="153" t="s">
        <v>336</v>
      </c>
      <c r="S49" s="153"/>
      <c r="T49" s="153" t="s">
        <v>72</v>
      </c>
      <c r="U49" s="153" t="s">
        <v>147</v>
      </c>
      <c r="V49"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9" s="162"/>
      <c r="X49" s="162"/>
      <c r="Y49" s="162"/>
      <c r="Z49" s="163"/>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4"/>
    </row>
    <row r="50" spans="1:58" ht="180" x14ac:dyDescent="0.2">
      <c r="A50" s="120" t="s">
        <v>139</v>
      </c>
      <c r="B50" s="121" t="s">
        <v>145</v>
      </c>
      <c r="C50" s="122" t="s">
        <v>141</v>
      </c>
      <c r="D50" s="123" t="s">
        <v>134</v>
      </c>
      <c r="E50" s="200" t="s">
        <v>123</v>
      </c>
      <c r="F50" s="125" t="s">
        <v>130</v>
      </c>
      <c r="G50" s="123" t="s">
        <v>132</v>
      </c>
      <c r="H50" s="201" t="s">
        <v>13</v>
      </c>
      <c r="I50" s="246" t="s">
        <v>115</v>
      </c>
      <c r="J50" s="247" t="s">
        <v>160</v>
      </c>
      <c r="K50" s="247"/>
      <c r="L50" s="248" t="s">
        <v>28</v>
      </c>
      <c r="M50" s="240" t="s">
        <v>179</v>
      </c>
      <c r="N50" s="241">
        <v>1</v>
      </c>
      <c r="O50" s="240" t="s">
        <v>29</v>
      </c>
      <c r="P50" s="242">
        <v>0.1</v>
      </c>
      <c r="Q50" s="135">
        <f>+Tabla13[[#This Row],[ACUMULADO AVANCE ACTIVIDAD]]/Tabla13[[#This Row],[Meta 2020]]</f>
        <v>0</v>
      </c>
      <c r="R50" s="240" t="s">
        <v>335</v>
      </c>
      <c r="S50" s="240"/>
      <c r="T50" s="240" t="s">
        <v>11</v>
      </c>
      <c r="U50" s="240" t="s">
        <v>11</v>
      </c>
      <c r="V50"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0" s="131"/>
      <c r="X50" s="131"/>
      <c r="Y50" s="131"/>
      <c r="Z50" s="139"/>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40"/>
    </row>
    <row r="51" spans="1:58" ht="180" x14ac:dyDescent="0.2">
      <c r="A51" s="141" t="s">
        <v>139</v>
      </c>
      <c r="B51" s="27" t="s">
        <v>145</v>
      </c>
      <c r="C51" s="39" t="s">
        <v>141</v>
      </c>
      <c r="D51" s="31" t="s">
        <v>134</v>
      </c>
      <c r="E51" s="24" t="s">
        <v>123</v>
      </c>
      <c r="F51" s="37" t="s">
        <v>130</v>
      </c>
      <c r="G51" s="31" t="s">
        <v>132</v>
      </c>
      <c r="H51" s="13" t="s">
        <v>13</v>
      </c>
      <c r="I51" s="28" t="s">
        <v>115</v>
      </c>
      <c r="J51" s="20" t="s">
        <v>160</v>
      </c>
      <c r="K51" s="20"/>
      <c r="L51" s="7" t="s">
        <v>28</v>
      </c>
      <c r="M51" s="62">
        <v>300</v>
      </c>
      <c r="N51" s="89">
        <v>70</v>
      </c>
      <c r="O51" s="1" t="s">
        <v>30</v>
      </c>
      <c r="P51" s="100">
        <v>0.8</v>
      </c>
      <c r="Q51" s="85">
        <f>+Tabla13[[#This Row],[ACUMULADO AVANCE ACTIVIDAD]]/Tabla13[[#This Row],[Meta 2020]]</f>
        <v>0</v>
      </c>
      <c r="R51" s="1" t="s">
        <v>334</v>
      </c>
      <c r="S51" s="1"/>
      <c r="T51" s="1" t="s">
        <v>55</v>
      </c>
      <c r="U51" s="1" t="s">
        <v>147</v>
      </c>
      <c r="V51"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1" s="43"/>
      <c r="X51" s="43"/>
      <c r="Y51" s="43"/>
      <c r="Z51" s="77"/>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142"/>
    </row>
    <row r="52" spans="1:58" ht="180.75" thickBot="1" x14ac:dyDescent="0.25">
      <c r="A52" s="143" t="s">
        <v>139</v>
      </c>
      <c r="B52" s="144" t="s">
        <v>145</v>
      </c>
      <c r="C52" s="145" t="s">
        <v>141</v>
      </c>
      <c r="D52" s="146" t="s">
        <v>134</v>
      </c>
      <c r="E52" s="203" t="s">
        <v>123</v>
      </c>
      <c r="F52" s="148" t="s">
        <v>130</v>
      </c>
      <c r="G52" s="146" t="s">
        <v>132</v>
      </c>
      <c r="H52" s="204" t="s">
        <v>13</v>
      </c>
      <c r="I52" s="249" t="s">
        <v>115</v>
      </c>
      <c r="J52" s="250" t="s">
        <v>160</v>
      </c>
      <c r="K52" s="250"/>
      <c r="L52" s="251" t="s">
        <v>28</v>
      </c>
      <c r="M52" s="153" t="s">
        <v>179</v>
      </c>
      <c r="N52" s="244">
        <v>1</v>
      </c>
      <c r="O52" s="153" t="s">
        <v>367</v>
      </c>
      <c r="P52" s="245">
        <v>0.1</v>
      </c>
      <c r="Q52" s="158">
        <f>+Tabla13[[#This Row],[ACUMULADO AVANCE ACTIVIDAD]]/Tabla13[[#This Row],[Meta 2020]]</f>
        <v>0</v>
      </c>
      <c r="R52" s="153" t="s">
        <v>349</v>
      </c>
      <c r="S52" s="153"/>
      <c r="T52" s="153" t="s">
        <v>55</v>
      </c>
      <c r="U52" s="153" t="s">
        <v>147</v>
      </c>
      <c r="V52"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2" s="162"/>
      <c r="X52" s="162"/>
      <c r="Y52" s="162"/>
      <c r="Z52" s="163"/>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4"/>
    </row>
    <row r="53" spans="1:58" ht="180.75" thickBot="1" x14ac:dyDescent="0.25">
      <c r="A53" s="120" t="s">
        <v>139</v>
      </c>
      <c r="B53" s="121" t="s">
        <v>145</v>
      </c>
      <c r="C53" s="122" t="s">
        <v>141</v>
      </c>
      <c r="D53" s="123" t="s">
        <v>134</v>
      </c>
      <c r="E53" s="200" t="s">
        <v>123</v>
      </c>
      <c r="F53" s="125" t="s">
        <v>130</v>
      </c>
      <c r="G53" s="123" t="s">
        <v>132</v>
      </c>
      <c r="H53" s="201" t="s">
        <v>13</v>
      </c>
      <c r="I53" s="246" t="s">
        <v>115</v>
      </c>
      <c r="J53" s="247" t="s">
        <v>160</v>
      </c>
      <c r="K53" s="247"/>
      <c r="L53" s="240" t="s">
        <v>31</v>
      </c>
      <c r="M53" s="240" t="s">
        <v>179</v>
      </c>
      <c r="N53" s="241">
        <v>1</v>
      </c>
      <c r="O53" s="240" t="s">
        <v>32</v>
      </c>
      <c r="P53" s="242">
        <v>0.1</v>
      </c>
      <c r="Q53" s="135">
        <f>+Tabla13[[#This Row],[ACUMULADO AVANCE ACTIVIDAD]]/Tabla13[[#This Row],[Meta 2020]]</f>
        <v>0</v>
      </c>
      <c r="R53" s="240" t="s">
        <v>346</v>
      </c>
      <c r="S53" s="240"/>
      <c r="T53" s="240" t="s">
        <v>11</v>
      </c>
      <c r="U53" s="240" t="s">
        <v>55</v>
      </c>
      <c r="V5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3" s="131"/>
      <c r="X53" s="131"/>
      <c r="Y53" s="131"/>
      <c r="Z53" s="139"/>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40"/>
    </row>
    <row r="54" spans="1:58" ht="180" x14ac:dyDescent="0.2">
      <c r="A54" s="141" t="s">
        <v>139</v>
      </c>
      <c r="B54" s="27" t="s">
        <v>145</v>
      </c>
      <c r="C54" s="39" t="s">
        <v>141</v>
      </c>
      <c r="D54" s="31" t="s">
        <v>134</v>
      </c>
      <c r="E54" s="24" t="s">
        <v>123</v>
      </c>
      <c r="F54" s="37" t="s">
        <v>130</v>
      </c>
      <c r="G54" s="31" t="s">
        <v>132</v>
      </c>
      <c r="H54" s="13" t="s">
        <v>13</v>
      </c>
      <c r="I54" s="28" t="s">
        <v>115</v>
      </c>
      <c r="J54" s="20" t="s">
        <v>160</v>
      </c>
      <c r="K54" s="20"/>
      <c r="L54" s="1" t="s">
        <v>31</v>
      </c>
      <c r="M54" s="62">
        <v>3200</v>
      </c>
      <c r="N54" s="89">
        <v>800</v>
      </c>
      <c r="O54" s="1" t="s">
        <v>33</v>
      </c>
      <c r="P54" s="368">
        <v>0.7</v>
      </c>
      <c r="Q54" s="85">
        <f>+Tabla13[[#This Row],[ACUMULADO AVANCE ACTIVIDAD]]/Tabla13[[#This Row],[Meta 2020]]</f>
        <v>0</v>
      </c>
      <c r="R54" s="1" t="s">
        <v>441</v>
      </c>
      <c r="S54" s="1"/>
      <c r="T54" s="1" t="s">
        <v>55</v>
      </c>
      <c r="U54" s="1" t="s">
        <v>147</v>
      </c>
      <c r="V54"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4" s="43"/>
      <c r="X54" s="43"/>
      <c r="Y54" s="43"/>
      <c r="Z54" s="77"/>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142"/>
    </row>
    <row r="55" spans="1:58" ht="180" x14ac:dyDescent="0.2">
      <c r="A55" s="141" t="s">
        <v>139</v>
      </c>
      <c r="B55" s="27" t="s">
        <v>145</v>
      </c>
      <c r="C55" s="39" t="s">
        <v>141</v>
      </c>
      <c r="D55" s="31" t="s">
        <v>134</v>
      </c>
      <c r="E55" s="24" t="s">
        <v>123</v>
      </c>
      <c r="F55" s="37" t="s">
        <v>130</v>
      </c>
      <c r="G55" s="31" t="s">
        <v>132</v>
      </c>
      <c r="H55" s="13" t="s">
        <v>13</v>
      </c>
      <c r="I55" s="28" t="s">
        <v>115</v>
      </c>
      <c r="J55" s="20" t="s">
        <v>160</v>
      </c>
      <c r="K55" s="20"/>
      <c r="L55" s="1" t="s">
        <v>31</v>
      </c>
      <c r="M55" s="1" t="s">
        <v>179</v>
      </c>
      <c r="N55" s="89">
        <v>1</v>
      </c>
      <c r="O55" s="1" t="s">
        <v>34</v>
      </c>
      <c r="P55" s="61">
        <v>0.1</v>
      </c>
      <c r="Q55" s="85">
        <f>+Tabla13[[#This Row],[ACUMULADO AVANCE ACTIVIDAD]]/Tabla13[[#This Row],[Meta 2020]]</f>
        <v>0</v>
      </c>
      <c r="R55" s="1" t="s">
        <v>347</v>
      </c>
      <c r="S55" s="1"/>
      <c r="T55" s="1" t="s">
        <v>55</v>
      </c>
      <c r="U55" s="1" t="s">
        <v>147</v>
      </c>
      <c r="V5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5" s="43"/>
      <c r="X55" s="43"/>
      <c r="Y55" s="43"/>
      <c r="Z55" s="77"/>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142"/>
    </row>
    <row r="56" spans="1:58" ht="180.75" thickBot="1" x14ac:dyDescent="0.25">
      <c r="A56" s="143" t="s">
        <v>139</v>
      </c>
      <c r="B56" s="144" t="s">
        <v>145</v>
      </c>
      <c r="C56" s="145" t="s">
        <v>141</v>
      </c>
      <c r="D56" s="146" t="s">
        <v>134</v>
      </c>
      <c r="E56" s="203" t="s">
        <v>123</v>
      </c>
      <c r="F56" s="148" t="s">
        <v>130</v>
      </c>
      <c r="G56" s="146" t="s">
        <v>132</v>
      </c>
      <c r="H56" s="204" t="s">
        <v>13</v>
      </c>
      <c r="I56" s="249" t="s">
        <v>115</v>
      </c>
      <c r="J56" s="250" t="s">
        <v>160</v>
      </c>
      <c r="K56" s="250"/>
      <c r="L56" s="153" t="s">
        <v>31</v>
      </c>
      <c r="M56" s="153" t="s">
        <v>179</v>
      </c>
      <c r="N56" s="244">
        <v>2</v>
      </c>
      <c r="O56" s="153" t="s">
        <v>182</v>
      </c>
      <c r="P56" s="245">
        <v>0.1</v>
      </c>
      <c r="Q56" s="158">
        <f>+Tabla13[[#This Row],[ACUMULADO AVANCE ACTIVIDAD]]/Tabla13[[#This Row],[Meta 2020]]</f>
        <v>0</v>
      </c>
      <c r="R56" s="153" t="s">
        <v>348</v>
      </c>
      <c r="S56" s="153"/>
      <c r="T56" s="153" t="s">
        <v>148</v>
      </c>
      <c r="U56" s="153" t="s">
        <v>153</v>
      </c>
      <c r="V5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6" s="162"/>
      <c r="X56" s="162"/>
      <c r="Y56" s="162"/>
      <c r="Z56" s="163"/>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4"/>
    </row>
    <row r="57" spans="1:58" ht="112.5" customHeight="1" thickBot="1" x14ac:dyDescent="0.25">
      <c r="A57" s="267" t="s">
        <v>139</v>
      </c>
      <c r="B57" s="268" t="s">
        <v>145</v>
      </c>
      <c r="C57" s="269" t="s">
        <v>141</v>
      </c>
      <c r="D57" s="270" t="s">
        <v>134</v>
      </c>
      <c r="E57" s="373" t="s">
        <v>123</v>
      </c>
      <c r="F57" s="272" t="s">
        <v>130</v>
      </c>
      <c r="G57" s="270" t="s">
        <v>132</v>
      </c>
      <c r="H57" s="374" t="s">
        <v>13</v>
      </c>
      <c r="I57" s="375" t="s">
        <v>116</v>
      </c>
      <c r="J57" s="376" t="s">
        <v>161</v>
      </c>
      <c r="K57" s="376"/>
      <c r="L57" s="377" t="s">
        <v>35</v>
      </c>
      <c r="M57" s="384">
        <v>4000</v>
      </c>
      <c r="N57" s="385" t="s">
        <v>36</v>
      </c>
      <c r="O57" s="276" t="s">
        <v>183</v>
      </c>
      <c r="P57" s="378" t="s">
        <v>175</v>
      </c>
      <c r="Q57" s="281">
        <f>+Tabla13[[#This Row],[ACUMULADO AVANCE ACTIVIDAD]]/Tabla13[[#This Row],[Meta 2020]]</f>
        <v>0</v>
      </c>
      <c r="R57" s="268" t="s">
        <v>350</v>
      </c>
      <c r="S57" s="379"/>
      <c r="T57" s="268" t="s">
        <v>154</v>
      </c>
      <c r="U57" s="268" t="s">
        <v>155</v>
      </c>
      <c r="V5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7" s="283"/>
      <c r="X57" s="283"/>
      <c r="Y57" s="283"/>
      <c r="Z57" s="284"/>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5"/>
    </row>
    <row r="58" spans="1:58" ht="111" customHeight="1" x14ac:dyDescent="0.2">
      <c r="A58" s="371" t="s">
        <v>139</v>
      </c>
      <c r="B58" s="108" t="s">
        <v>145</v>
      </c>
      <c r="C58" s="109" t="s">
        <v>141</v>
      </c>
      <c r="D58" s="110" t="s">
        <v>134</v>
      </c>
      <c r="E58" s="184" t="s">
        <v>123</v>
      </c>
      <c r="F58" s="112" t="s">
        <v>130</v>
      </c>
      <c r="G58" s="110" t="s">
        <v>132</v>
      </c>
      <c r="H58" s="185" t="s">
        <v>13</v>
      </c>
      <c r="I58" s="107" t="s">
        <v>116</v>
      </c>
      <c r="J58" s="252" t="s">
        <v>161</v>
      </c>
      <c r="K58" s="252"/>
      <c r="L58" s="216" t="s">
        <v>37</v>
      </c>
      <c r="M58" s="78" t="s">
        <v>179</v>
      </c>
      <c r="N58" s="349">
        <v>1</v>
      </c>
      <c r="O58" s="113" t="s">
        <v>351</v>
      </c>
      <c r="P58" s="114">
        <v>0.1</v>
      </c>
      <c r="Q58" s="115">
        <f>+Tabla13[[#This Row],[ACUMULADO AVANCE ACTIVIDAD]]/Tabla13[[#This Row],[Meta 2020]]</f>
        <v>0</v>
      </c>
      <c r="R58" s="108" t="s">
        <v>359</v>
      </c>
      <c r="S58" s="116"/>
      <c r="T58" s="117" t="s">
        <v>11</v>
      </c>
      <c r="U58" s="117" t="s">
        <v>11</v>
      </c>
      <c r="V58"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8" s="78"/>
      <c r="X58" s="78"/>
      <c r="Y58" s="78"/>
      <c r="Z58" s="119"/>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372"/>
    </row>
    <row r="59" spans="1:58" ht="120" customHeight="1" x14ac:dyDescent="0.2">
      <c r="A59" s="141" t="s">
        <v>139</v>
      </c>
      <c r="B59" s="27" t="s">
        <v>145</v>
      </c>
      <c r="C59" s="39" t="s">
        <v>141</v>
      </c>
      <c r="D59" s="31" t="s">
        <v>134</v>
      </c>
      <c r="E59" s="24" t="s">
        <v>123</v>
      </c>
      <c r="F59" s="37" t="s">
        <v>130</v>
      </c>
      <c r="G59" s="31" t="s">
        <v>132</v>
      </c>
      <c r="H59" s="13" t="s">
        <v>13</v>
      </c>
      <c r="I59" s="29" t="s">
        <v>116</v>
      </c>
      <c r="J59" s="25" t="s">
        <v>161</v>
      </c>
      <c r="K59" s="25"/>
      <c r="L59" s="1" t="s">
        <v>37</v>
      </c>
      <c r="M59" s="43" t="s">
        <v>179</v>
      </c>
      <c r="N59" s="55">
        <v>1</v>
      </c>
      <c r="O59" s="8" t="s">
        <v>352</v>
      </c>
      <c r="P59" s="51">
        <v>0.05</v>
      </c>
      <c r="Q59" s="85">
        <f>+Tabla13[[#This Row],[ACUMULADO AVANCE ACTIVIDAD]]/Tabla13[[#This Row],[Meta 2020]]</f>
        <v>0</v>
      </c>
      <c r="R59" s="27" t="s">
        <v>357</v>
      </c>
      <c r="S59" s="46"/>
      <c r="T59" s="117" t="s">
        <v>11</v>
      </c>
      <c r="U59" s="117" t="s">
        <v>11</v>
      </c>
      <c r="V5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9" s="43"/>
      <c r="X59" s="43"/>
      <c r="Y59" s="43"/>
      <c r="Z59" s="7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142"/>
    </row>
    <row r="60" spans="1:58" ht="130.5" customHeight="1" x14ac:dyDescent="0.2">
      <c r="A60" s="141" t="s">
        <v>139</v>
      </c>
      <c r="B60" s="27" t="s">
        <v>145</v>
      </c>
      <c r="C60" s="39" t="s">
        <v>141</v>
      </c>
      <c r="D60" s="31" t="s">
        <v>134</v>
      </c>
      <c r="E60" s="24" t="s">
        <v>123</v>
      </c>
      <c r="F60" s="37" t="s">
        <v>130</v>
      </c>
      <c r="G60" s="31" t="s">
        <v>132</v>
      </c>
      <c r="H60" s="13" t="s">
        <v>13</v>
      </c>
      <c r="I60" s="29" t="s">
        <v>116</v>
      </c>
      <c r="J60" s="25" t="s">
        <v>161</v>
      </c>
      <c r="K60" s="25"/>
      <c r="L60" s="1" t="s">
        <v>37</v>
      </c>
      <c r="M60" s="43" t="s">
        <v>179</v>
      </c>
      <c r="N60" s="55">
        <v>1</v>
      </c>
      <c r="O60" s="8" t="s">
        <v>353</v>
      </c>
      <c r="P60" s="51">
        <v>0.05</v>
      </c>
      <c r="Q60" s="85">
        <f>+Tabla13[[#This Row],[ACUMULADO AVANCE ACTIVIDAD]]/Tabla13[[#This Row],[Meta 2020]]</f>
        <v>0</v>
      </c>
      <c r="R60" s="27" t="s">
        <v>358</v>
      </c>
      <c r="S60" s="46"/>
      <c r="T60" s="117" t="s">
        <v>11</v>
      </c>
      <c r="U60" s="117" t="s">
        <v>11</v>
      </c>
      <c r="V6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0" s="43"/>
      <c r="X60" s="43"/>
      <c r="Y60" s="43"/>
      <c r="Z60" s="7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142"/>
    </row>
    <row r="61" spans="1:58" ht="151.5" customHeight="1" x14ac:dyDescent="0.2">
      <c r="A61" s="141" t="s">
        <v>139</v>
      </c>
      <c r="B61" s="27" t="s">
        <v>145</v>
      </c>
      <c r="C61" s="39" t="s">
        <v>141</v>
      </c>
      <c r="D61" s="31" t="s">
        <v>134</v>
      </c>
      <c r="E61" s="24" t="s">
        <v>123</v>
      </c>
      <c r="F61" s="37" t="s">
        <v>130</v>
      </c>
      <c r="G61" s="31" t="s">
        <v>132</v>
      </c>
      <c r="H61" s="13" t="s">
        <v>13</v>
      </c>
      <c r="I61" s="29" t="s">
        <v>116</v>
      </c>
      <c r="J61" s="25" t="s">
        <v>161</v>
      </c>
      <c r="K61" s="25"/>
      <c r="L61" s="1" t="s">
        <v>37</v>
      </c>
      <c r="M61" s="96">
        <v>762000</v>
      </c>
      <c r="N61" s="87" t="s">
        <v>38</v>
      </c>
      <c r="O61" s="8" t="s">
        <v>354</v>
      </c>
      <c r="P61" s="70">
        <v>0.7</v>
      </c>
      <c r="Q61" s="85">
        <f>+Tabla13[[#This Row],[ACUMULADO AVANCE ACTIVIDAD]]/Tabla13[[#This Row],[Meta 2020]]</f>
        <v>0</v>
      </c>
      <c r="R61" s="220" t="s">
        <v>360</v>
      </c>
      <c r="S61" s="46"/>
      <c r="T61" s="5" t="s">
        <v>55</v>
      </c>
      <c r="U61" s="5" t="s">
        <v>147</v>
      </c>
      <c r="V6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1" s="43"/>
      <c r="X61" s="43"/>
      <c r="Y61" s="43"/>
      <c r="Z61" s="7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142"/>
    </row>
    <row r="62" spans="1:58" ht="180" x14ac:dyDescent="0.2">
      <c r="A62" s="141" t="s">
        <v>139</v>
      </c>
      <c r="B62" s="27" t="s">
        <v>145</v>
      </c>
      <c r="C62" s="39" t="s">
        <v>141</v>
      </c>
      <c r="D62" s="31" t="s">
        <v>134</v>
      </c>
      <c r="E62" s="24" t="s">
        <v>123</v>
      </c>
      <c r="F62" s="37" t="s">
        <v>130</v>
      </c>
      <c r="G62" s="31" t="s">
        <v>132</v>
      </c>
      <c r="H62" s="13" t="s">
        <v>13</v>
      </c>
      <c r="I62" s="29" t="s">
        <v>116</v>
      </c>
      <c r="J62" s="25" t="s">
        <v>161</v>
      </c>
      <c r="K62" s="25"/>
      <c r="L62" s="1" t="s">
        <v>37</v>
      </c>
      <c r="M62" s="78" t="s">
        <v>179</v>
      </c>
      <c r="N62" s="114">
        <v>1</v>
      </c>
      <c r="O62" s="8" t="s">
        <v>355</v>
      </c>
      <c r="P62" s="51">
        <v>0.05</v>
      </c>
      <c r="Q62" s="85">
        <f>+Tabla13[[#This Row],[ACUMULADO AVANCE ACTIVIDAD]]/Tabla13[[#This Row],[Meta 2020]]</f>
        <v>0</v>
      </c>
      <c r="R62" s="27" t="s">
        <v>368</v>
      </c>
      <c r="S62" s="46"/>
      <c r="T62" s="5" t="s">
        <v>55</v>
      </c>
      <c r="U62" s="5" t="s">
        <v>147</v>
      </c>
      <c r="V6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2" s="43"/>
      <c r="X62" s="43"/>
      <c r="Y62" s="43"/>
      <c r="Z62" s="7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142"/>
    </row>
    <row r="63" spans="1:58" ht="180.75" thickBot="1" x14ac:dyDescent="0.25">
      <c r="A63" s="143" t="s">
        <v>139</v>
      </c>
      <c r="B63" s="144" t="s">
        <v>145</v>
      </c>
      <c r="C63" s="145" t="s">
        <v>141</v>
      </c>
      <c r="D63" s="146" t="s">
        <v>134</v>
      </c>
      <c r="E63" s="203" t="s">
        <v>123</v>
      </c>
      <c r="F63" s="148" t="s">
        <v>130</v>
      </c>
      <c r="G63" s="146" t="s">
        <v>132</v>
      </c>
      <c r="H63" s="204" t="s">
        <v>13</v>
      </c>
      <c r="I63" s="255" t="s">
        <v>116</v>
      </c>
      <c r="J63" s="256" t="s">
        <v>161</v>
      </c>
      <c r="K63" s="256"/>
      <c r="L63" s="153" t="s">
        <v>37</v>
      </c>
      <c r="M63" s="43" t="s">
        <v>179</v>
      </c>
      <c r="N63" s="51">
        <v>1</v>
      </c>
      <c r="O63" s="156" t="s">
        <v>356</v>
      </c>
      <c r="P63" s="51">
        <v>0.05</v>
      </c>
      <c r="Q63" s="158">
        <f>+Tabla13[[#This Row],[ACUMULADO AVANCE ACTIVIDAD]]/Tabla13[[#This Row],[Meta 2020]]</f>
        <v>0</v>
      </c>
      <c r="R63" s="144" t="s">
        <v>369</v>
      </c>
      <c r="S63" s="159"/>
      <c r="T63" s="5" t="s">
        <v>55</v>
      </c>
      <c r="U63" s="5" t="s">
        <v>147</v>
      </c>
      <c r="V63"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3" s="162"/>
      <c r="X63" s="162"/>
      <c r="Y63" s="162"/>
      <c r="Z63" s="163"/>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4"/>
    </row>
    <row r="64" spans="1:58" ht="180" x14ac:dyDescent="0.2">
      <c r="A64" s="120" t="s">
        <v>139</v>
      </c>
      <c r="B64" s="121" t="s">
        <v>145</v>
      </c>
      <c r="C64" s="122" t="s">
        <v>141</v>
      </c>
      <c r="D64" s="123" t="s">
        <v>134</v>
      </c>
      <c r="E64" s="124" t="s">
        <v>135</v>
      </c>
      <c r="F64" s="125" t="s">
        <v>130</v>
      </c>
      <c r="G64" s="257" t="s">
        <v>124</v>
      </c>
      <c r="H64" s="127" t="s">
        <v>39</v>
      </c>
      <c r="I64" s="128" t="s">
        <v>112</v>
      </c>
      <c r="J64" s="137" t="s">
        <v>168</v>
      </c>
      <c r="K64" s="258" t="s">
        <v>41</v>
      </c>
      <c r="L64" s="259" t="s">
        <v>40</v>
      </c>
      <c r="M64" s="261">
        <v>4</v>
      </c>
      <c r="N64" s="383" t="s">
        <v>42</v>
      </c>
      <c r="O64" s="240" t="s">
        <v>178</v>
      </c>
      <c r="P64" s="382">
        <v>0.8</v>
      </c>
      <c r="Q64" s="135">
        <f>+Tabla13[[#This Row],[ACUMULADO AVANCE ACTIVIDAD]]/Tabla13[[#This Row],[Meta 2020]]</f>
        <v>0</v>
      </c>
      <c r="R64" s="240" t="s">
        <v>370</v>
      </c>
      <c r="S64" s="262">
        <v>144749222</v>
      </c>
      <c r="T64" s="240" t="s">
        <v>148</v>
      </c>
      <c r="U64" s="240" t="s">
        <v>78</v>
      </c>
      <c r="V64"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4" s="131"/>
      <c r="X64" s="131"/>
      <c r="Y64" s="131"/>
      <c r="Z64" s="139"/>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40"/>
    </row>
    <row r="65" spans="1:58" ht="180" x14ac:dyDescent="0.2">
      <c r="A65" s="141" t="s">
        <v>139</v>
      </c>
      <c r="B65" s="27" t="s">
        <v>145</v>
      </c>
      <c r="C65" s="39" t="s">
        <v>141</v>
      </c>
      <c r="D65" s="31" t="s">
        <v>134</v>
      </c>
      <c r="E65" s="32" t="s">
        <v>135</v>
      </c>
      <c r="F65" s="37" t="s">
        <v>130</v>
      </c>
      <c r="G65" s="48" t="s">
        <v>124</v>
      </c>
      <c r="H65" s="11" t="s">
        <v>39</v>
      </c>
      <c r="I65" s="26" t="s">
        <v>112</v>
      </c>
      <c r="J65" s="5" t="s">
        <v>117</v>
      </c>
      <c r="K65" s="3" t="s">
        <v>41</v>
      </c>
      <c r="L65" s="9" t="s">
        <v>40</v>
      </c>
      <c r="M65" s="1" t="s">
        <v>179</v>
      </c>
      <c r="N65" s="90">
        <v>1</v>
      </c>
      <c r="O65" s="1" t="s">
        <v>43</v>
      </c>
      <c r="P65" s="64">
        <v>0.1</v>
      </c>
      <c r="Q65" s="85">
        <f>+Tabla13[[#This Row],[ACUMULADO AVANCE ACTIVIDAD]]/Tabla13[[#This Row],[Meta 2020]]</f>
        <v>0</v>
      </c>
      <c r="R65" s="1" t="s">
        <v>371</v>
      </c>
      <c r="S65" s="1"/>
      <c r="T65" s="1" t="s">
        <v>78</v>
      </c>
      <c r="U65" s="1" t="s">
        <v>78</v>
      </c>
      <c r="V6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5" s="43"/>
      <c r="X65" s="43"/>
      <c r="Y65" s="43"/>
      <c r="Z65" s="77"/>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142"/>
    </row>
    <row r="66" spans="1:58" ht="180.75" thickBot="1" x14ac:dyDescent="0.25">
      <c r="A66" s="143" t="s">
        <v>139</v>
      </c>
      <c r="B66" s="144" t="s">
        <v>145</v>
      </c>
      <c r="C66" s="145" t="s">
        <v>141</v>
      </c>
      <c r="D66" s="146" t="s">
        <v>134</v>
      </c>
      <c r="E66" s="147" t="s">
        <v>135</v>
      </c>
      <c r="F66" s="148" t="s">
        <v>130</v>
      </c>
      <c r="G66" s="263" t="s">
        <v>124</v>
      </c>
      <c r="H66" s="150" t="s">
        <v>39</v>
      </c>
      <c r="I66" s="151" t="s">
        <v>112</v>
      </c>
      <c r="J66" s="160" t="s">
        <v>117</v>
      </c>
      <c r="K66" s="264" t="s">
        <v>44</v>
      </c>
      <c r="L66" s="265" t="s">
        <v>40</v>
      </c>
      <c r="M66" s="153" t="s">
        <v>179</v>
      </c>
      <c r="N66" s="266">
        <v>2</v>
      </c>
      <c r="O66" s="153" t="s">
        <v>206</v>
      </c>
      <c r="P66" s="157">
        <v>0.1</v>
      </c>
      <c r="Q66" s="158">
        <f>+Tabla13[[#This Row],[ACUMULADO AVANCE ACTIVIDAD]]/Tabla13[[#This Row],[Meta 2020]]</f>
        <v>0</v>
      </c>
      <c r="R66" s="153" t="s">
        <v>372</v>
      </c>
      <c r="S66" s="153"/>
      <c r="T66" s="153" t="s">
        <v>156</v>
      </c>
      <c r="U66" s="153" t="s">
        <v>78</v>
      </c>
      <c r="V6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6" s="162"/>
      <c r="X66" s="162"/>
      <c r="Y66" s="162"/>
      <c r="Z66" s="163"/>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4"/>
    </row>
    <row r="67" spans="1:58" ht="180.75" thickBot="1" x14ac:dyDescent="0.25">
      <c r="A67" s="267" t="s">
        <v>139</v>
      </c>
      <c r="B67" s="268" t="s">
        <v>145</v>
      </c>
      <c r="C67" s="269" t="s">
        <v>141</v>
      </c>
      <c r="D67" s="270" t="s">
        <v>134</v>
      </c>
      <c r="E67" s="271" t="s">
        <v>135</v>
      </c>
      <c r="F67" s="272" t="s">
        <v>130</v>
      </c>
      <c r="G67" s="273" t="s">
        <v>124</v>
      </c>
      <c r="H67" s="274" t="s">
        <v>39</v>
      </c>
      <c r="I67" s="275" t="s">
        <v>112</v>
      </c>
      <c r="J67" s="276" t="s">
        <v>117</v>
      </c>
      <c r="K67" s="277"/>
      <c r="L67" s="278" t="s">
        <v>45</v>
      </c>
      <c r="M67" s="279">
        <v>8</v>
      </c>
      <c r="N67" s="280">
        <v>4</v>
      </c>
      <c r="O67" s="279" t="s">
        <v>373</v>
      </c>
      <c r="P67" s="386">
        <v>1</v>
      </c>
      <c r="Q67" s="281">
        <f>+Tabla13[[#This Row],[ACUMULADO AVANCE ACTIVIDAD]]/Tabla13[[#This Row],[Meta 2020]]</f>
        <v>0</v>
      </c>
      <c r="R67" s="279" t="s">
        <v>374</v>
      </c>
      <c r="S67" s="279"/>
      <c r="T67" s="279" t="s">
        <v>148</v>
      </c>
      <c r="U67" s="279" t="s">
        <v>78</v>
      </c>
      <c r="V6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7" s="283"/>
      <c r="X67" s="283"/>
      <c r="Y67" s="283"/>
      <c r="Z67" s="284"/>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5"/>
    </row>
    <row r="68" spans="1:58" ht="180" x14ac:dyDescent="0.2">
      <c r="A68" s="120" t="s">
        <v>139</v>
      </c>
      <c r="B68" s="121" t="s">
        <v>145</v>
      </c>
      <c r="C68" s="122" t="s">
        <v>141</v>
      </c>
      <c r="D68" s="123" t="s">
        <v>134</v>
      </c>
      <c r="E68" s="124" t="s">
        <v>135</v>
      </c>
      <c r="F68" s="125" t="s">
        <v>130</v>
      </c>
      <c r="G68" s="257" t="s">
        <v>124</v>
      </c>
      <c r="H68" s="130" t="s">
        <v>39</v>
      </c>
      <c r="I68" s="128" t="s">
        <v>112</v>
      </c>
      <c r="J68" s="137" t="s">
        <v>117</v>
      </c>
      <c r="K68" s="258" t="s">
        <v>165</v>
      </c>
      <c r="L68" s="291" t="s">
        <v>46</v>
      </c>
      <c r="M68" s="240">
        <v>40</v>
      </c>
      <c r="N68" s="260">
        <v>10</v>
      </c>
      <c r="O68" s="240" t="s">
        <v>47</v>
      </c>
      <c r="P68" s="418">
        <v>0.7</v>
      </c>
      <c r="Q68" s="135">
        <f>+Tabla13[[#This Row],[ACUMULADO AVANCE ACTIVIDAD]]/Tabla13[[#This Row],[Meta 2020]]</f>
        <v>0</v>
      </c>
      <c r="R68" s="240" t="s">
        <v>375</v>
      </c>
      <c r="S68" s="240"/>
      <c r="T68" s="240" t="s">
        <v>157</v>
      </c>
      <c r="U68" s="240" t="s">
        <v>78</v>
      </c>
      <c r="V68"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8" s="131"/>
      <c r="X68" s="131"/>
      <c r="Y68" s="131"/>
      <c r="Z68" s="139"/>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40"/>
    </row>
    <row r="69" spans="1:58" ht="180" x14ac:dyDescent="0.2">
      <c r="A69" s="141" t="s">
        <v>139</v>
      </c>
      <c r="B69" s="27" t="s">
        <v>145</v>
      </c>
      <c r="C69" s="39" t="s">
        <v>141</v>
      </c>
      <c r="D69" s="31" t="s">
        <v>134</v>
      </c>
      <c r="E69" s="32" t="s">
        <v>135</v>
      </c>
      <c r="F69" s="37" t="s">
        <v>130</v>
      </c>
      <c r="G69" s="48" t="s">
        <v>124</v>
      </c>
      <c r="H69" s="16" t="s">
        <v>39</v>
      </c>
      <c r="I69" s="26" t="s">
        <v>112</v>
      </c>
      <c r="J69" s="5" t="s">
        <v>117</v>
      </c>
      <c r="K69" s="3" t="s">
        <v>169</v>
      </c>
      <c r="L69" s="10" t="s">
        <v>46</v>
      </c>
      <c r="M69" s="1" t="s">
        <v>179</v>
      </c>
      <c r="N69" s="90">
        <v>1</v>
      </c>
      <c r="O69" s="1" t="s">
        <v>48</v>
      </c>
      <c r="P69" s="64">
        <v>0.2</v>
      </c>
      <c r="Q69" s="85">
        <f>+Tabla13[[#This Row],[ACUMULADO AVANCE ACTIVIDAD]]/Tabla13[[#This Row],[Meta 2020]]</f>
        <v>0</v>
      </c>
      <c r="R69" s="1" t="s">
        <v>377</v>
      </c>
      <c r="S69" s="1"/>
      <c r="T69" s="1" t="s">
        <v>55</v>
      </c>
      <c r="U69" s="1" t="s">
        <v>152</v>
      </c>
      <c r="V6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9" s="43"/>
      <c r="X69" s="43"/>
      <c r="Y69" s="43"/>
      <c r="Z69" s="77"/>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142"/>
    </row>
    <row r="70" spans="1:58" ht="180.75" thickBot="1" x14ac:dyDescent="0.25">
      <c r="A70" s="143" t="s">
        <v>139</v>
      </c>
      <c r="B70" s="144" t="s">
        <v>145</v>
      </c>
      <c r="C70" s="145" t="s">
        <v>141</v>
      </c>
      <c r="D70" s="146" t="s">
        <v>134</v>
      </c>
      <c r="E70" s="147" t="s">
        <v>135</v>
      </c>
      <c r="F70" s="148" t="s">
        <v>130</v>
      </c>
      <c r="G70" s="263" t="s">
        <v>124</v>
      </c>
      <c r="H70" s="205" t="s">
        <v>39</v>
      </c>
      <c r="I70" s="151" t="s">
        <v>112</v>
      </c>
      <c r="J70" s="160" t="s">
        <v>117</v>
      </c>
      <c r="K70" s="292" t="s">
        <v>170</v>
      </c>
      <c r="L70" s="293" t="s">
        <v>46</v>
      </c>
      <c r="M70" s="153" t="s">
        <v>179</v>
      </c>
      <c r="N70" s="266">
        <v>2</v>
      </c>
      <c r="O70" s="153" t="s">
        <v>378</v>
      </c>
      <c r="P70" s="157">
        <v>0.1</v>
      </c>
      <c r="Q70" s="158">
        <f>+Tabla13[[#This Row],[ACUMULADO AVANCE ACTIVIDAD]]/Tabla13[[#This Row],[Meta 2020]]</f>
        <v>0</v>
      </c>
      <c r="R70" s="153" t="s">
        <v>376</v>
      </c>
      <c r="S70" s="153"/>
      <c r="T70" s="153" t="s">
        <v>11</v>
      </c>
      <c r="U70" s="153" t="s">
        <v>147</v>
      </c>
      <c r="V7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0" s="162"/>
      <c r="X70" s="162"/>
      <c r="Y70" s="162"/>
      <c r="Z70" s="163"/>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4"/>
    </row>
    <row r="71" spans="1:58" ht="121.5" customHeight="1" thickBot="1" x14ac:dyDescent="0.25">
      <c r="A71" s="211" t="s">
        <v>140</v>
      </c>
      <c r="B71" s="210" t="s">
        <v>146</v>
      </c>
      <c r="C71" s="294" t="s">
        <v>143</v>
      </c>
      <c r="D71" s="295" t="s">
        <v>138</v>
      </c>
      <c r="E71" s="210" t="s">
        <v>136</v>
      </c>
      <c r="F71" s="296" t="s">
        <v>131</v>
      </c>
      <c r="G71" s="214" t="s">
        <v>126</v>
      </c>
      <c r="H71" s="297" t="s">
        <v>49</v>
      </c>
      <c r="I71" s="210" t="s">
        <v>118</v>
      </c>
      <c r="J71" s="210" t="s">
        <v>118</v>
      </c>
      <c r="K71" s="298" t="s">
        <v>171</v>
      </c>
      <c r="L71" s="299" t="s">
        <v>50</v>
      </c>
      <c r="M71" s="387">
        <v>1</v>
      </c>
      <c r="N71" s="388">
        <v>1</v>
      </c>
      <c r="O71" s="300" t="s">
        <v>51</v>
      </c>
      <c r="P71" s="301">
        <v>1</v>
      </c>
      <c r="Q71" s="212">
        <f>+Tabla13[[#This Row],[ACUMULADO AVANCE ACTIVIDAD]]/Tabla13[[#This Row],[Meta 2020]]</f>
        <v>0</v>
      </c>
      <c r="R71" s="300" t="s">
        <v>379</v>
      </c>
      <c r="S71" s="302">
        <v>209416524</v>
      </c>
      <c r="T71" s="300" t="s">
        <v>152</v>
      </c>
      <c r="U71" s="300" t="s">
        <v>203</v>
      </c>
      <c r="V71" s="21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1" s="214"/>
      <c r="X71" s="214"/>
      <c r="Y71" s="214"/>
      <c r="Z71" s="215"/>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row>
    <row r="72" spans="1:58" ht="135" x14ac:dyDescent="0.2">
      <c r="A72" s="309" t="s">
        <v>140</v>
      </c>
      <c r="B72" s="121" t="s">
        <v>146</v>
      </c>
      <c r="C72" s="121" t="s">
        <v>142</v>
      </c>
      <c r="D72" s="310" t="s">
        <v>138</v>
      </c>
      <c r="E72" s="121" t="s">
        <v>136</v>
      </c>
      <c r="F72" s="311" t="s">
        <v>131</v>
      </c>
      <c r="G72" s="128" t="s">
        <v>125</v>
      </c>
      <c r="H72" s="312" t="s">
        <v>52</v>
      </c>
      <c r="I72" s="123" t="s">
        <v>119</v>
      </c>
      <c r="J72" s="123" t="s">
        <v>119</v>
      </c>
      <c r="K72" s="121" t="s">
        <v>172</v>
      </c>
      <c r="L72" s="127" t="s">
        <v>53</v>
      </c>
      <c r="M72" s="134">
        <v>0.5</v>
      </c>
      <c r="N72" s="313">
        <v>6</v>
      </c>
      <c r="O72" s="133" t="s">
        <v>242</v>
      </c>
      <c r="P72" s="314">
        <v>0.7</v>
      </c>
      <c r="Q72" s="135">
        <f>+Tabla13[[#This Row],[ACUMULADO AVANCE ACTIVIDAD]]/Tabla13[[#This Row],[Meta 2020]]</f>
        <v>0</v>
      </c>
      <c r="R72" s="133" t="s">
        <v>381</v>
      </c>
      <c r="S72" s="315">
        <v>81860000</v>
      </c>
      <c r="T72" s="133" t="s">
        <v>55</v>
      </c>
      <c r="U72" s="133" t="s">
        <v>147</v>
      </c>
      <c r="V7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2" s="131"/>
      <c r="X72" s="131"/>
      <c r="Y72" s="131"/>
      <c r="Z72" s="139"/>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40"/>
    </row>
    <row r="73" spans="1:58" ht="105" x14ac:dyDescent="0.2">
      <c r="A73" s="316" t="s">
        <v>140</v>
      </c>
      <c r="B73" s="27" t="s">
        <v>146</v>
      </c>
      <c r="C73" s="27" t="s">
        <v>142</v>
      </c>
      <c r="D73" s="49" t="s">
        <v>138</v>
      </c>
      <c r="E73" s="27" t="s">
        <v>136</v>
      </c>
      <c r="F73" s="38" t="s">
        <v>131</v>
      </c>
      <c r="G73" s="26" t="s">
        <v>125</v>
      </c>
      <c r="H73" s="15" t="s">
        <v>52</v>
      </c>
      <c r="I73" s="31" t="s">
        <v>119</v>
      </c>
      <c r="J73" s="31" t="s">
        <v>119</v>
      </c>
      <c r="K73" s="27" t="s">
        <v>172</v>
      </c>
      <c r="L73" s="11" t="s">
        <v>53</v>
      </c>
      <c r="M73" s="51" t="s">
        <v>179</v>
      </c>
      <c r="N73" s="55">
        <v>1</v>
      </c>
      <c r="O73" s="8" t="s">
        <v>380</v>
      </c>
      <c r="P73" s="53">
        <v>0.1</v>
      </c>
      <c r="Q73" s="85">
        <f>+Tabla13[[#This Row],[ACUMULADO AVANCE ACTIVIDAD]]/Tabla13[[#This Row],[Meta 2020]]</f>
        <v>0</v>
      </c>
      <c r="R73" s="8" t="s">
        <v>382</v>
      </c>
      <c r="S73" s="8"/>
      <c r="T73" s="8" t="s">
        <v>11</v>
      </c>
      <c r="U73" s="8" t="s">
        <v>11</v>
      </c>
      <c r="V7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3" s="43"/>
      <c r="X73" s="43"/>
      <c r="Y73" s="43"/>
      <c r="Z73" s="77"/>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142"/>
    </row>
    <row r="74" spans="1:58" ht="105.75" thickBot="1" x14ac:dyDescent="0.25">
      <c r="A74" s="392" t="s">
        <v>140</v>
      </c>
      <c r="B74" s="220" t="s">
        <v>146</v>
      </c>
      <c r="C74" s="220" t="s">
        <v>142</v>
      </c>
      <c r="D74" s="359" t="s">
        <v>138</v>
      </c>
      <c r="E74" s="220" t="s">
        <v>136</v>
      </c>
      <c r="F74" s="360" t="s">
        <v>131</v>
      </c>
      <c r="G74" s="393" t="s">
        <v>125</v>
      </c>
      <c r="H74" s="361" t="s">
        <v>52</v>
      </c>
      <c r="I74" s="222" t="s">
        <v>119</v>
      </c>
      <c r="J74" s="222" t="s">
        <v>119</v>
      </c>
      <c r="K74" s="220" t="s">
        <v>172</v>
      </c>
      <c r="L74" s="381" t="s">
        <v>53</v>
      </c>
      <c r="M74" s="230" t="s">
        <v>179</v>
      </c>
      <c r="N74" s="370">
        <v>1</v>
      </c>
      <c r="O74" s="229" t="s">
        <v>54</v>
      </c>
      <c r="P74" s="395">
        <v>0.2</v>
      </c>
      <c r="Q74" s="363">
        <f>+Tabla13[[#This Row],[ACUMULADO AVANCE ACTIVIDAD]]/Tabla13[[#This Row],[Meta 2020]]</f>
        <v>0</v>
      </c>
      <c r="R74" s="229" t="s">
        <v>184</v>
      </c>
      <c r="S74" s="229"/>
      <c r="T74" s="229" t="s">
        <v>158</v>
      </c>
      <c r="U74" s="229" t="s">
        <v>147</v>
      </c>
      <c r="V74"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4" s="79"/>
      <c r="X74" s="79"/>
      <c r="Y74" s="79"/>
      <c r="Z74" s="235"/>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236"/>
    </row>
    <row r="75" spans="1:58" ht="105" x14ac:dyDescent="0.2">
      <c r="A75" s="309" t="s">
        <v>140</v>
      </c>
      <c r="B75" s="121" t="s">
        <v>146</v>
      </c>
      <c r="C75" s="121" t="s">
        <v>142</v>
      </c>
      <c r="D75" s="310" t="s">
        <v>138</v>
      </c>
      <c r="E75" s="121" t="s">
        <v>136</v>
      </c>
      <c r="F75" s="311" t="s">
        <v>131</v>
      </c>
      <c r="G75" s="128" t="s">
        <v>125</v>
      </c>
      <c r="H75" s="312" t="s">
        <v>52</v>
      </c>
      <c r="I75" s="123" t="s">
        <v>119</v>
      </c>
      <c r="J75" s="123" t="s">
        <v>119</v>
      </c>
      <c r="K75" s="121" t="s">
        <v>172</v>
      </c>
      <c r="L75" s="396" t="s">
        <v>56</v>
      </c>
      <c r="M75" s="134" t="s">
        <v>179</v>
      </c>
      <c r="N75" s="398">
        <v>0.125</v>
      </c>
      <c r="O75" s="133" t="s">
        <v>383</v>
      </c>
      <c r="P75" s="397">
        <v>0.2</v>
      </c>
      <c r="Q75" s="237">
        <f>+Tabla13[[#This Row],[ACUMULADO AVANCE ACTIVIDAD]]/Tabla13[[#This Row],[Meta 2020]]</f>
        <v>0</v>
      </c>
      <c r="R75" s="133" t="s">
        <v>387</v>
      </c>
      <c r="S75" s="133"/>
      <c r="T75" s="133" t="s">
        <v>11</v>
      </c>
      <c r="U75" s="133" t="s">
        <v>11</v>
      </c>
      <c r="V7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5" s="131"/>
      <c r="X75" s="131"/>
      <c r="Y75" s="131"/>
      <c r="Z75" s="139"/>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40"/>
    </row>
    <row r="76" spans="1:58" ht="105" x14ac:dyDescent="0.2">
      <c r="A76" s="316" t="s">
        <v>140</v>
      </c>
      <c r="B76" s="27" t="s">
        <v>146</v>
      </c>
      <c r="C76" s="27" t="s">
        <v>142</v>
      </c>
      <c r="D76" s="49" t="s">
        <v>138</v>
      </c>
      <c r="E76" s="27" t="s">
        <v>136</v>
      </c>
      <c r="F76" s="38" t="s">
        <v>131</v>
      </c>
      <c r="G76" s="26" t="s">
        <v>125</v>
      </c>
      <c r="H76" s="15" t="s">
        <v>52</v>
      </c>
      <c r="I76" s="31" t="s">
        <v>119</v>
      </c>
      <c r="J76" s="31" t="s">
        <v>119</v>
      </c>
      <c r="K76" s="27" t="s">
        <v>172</v>
      </c>
      <c r="L76" s="390" t="s">
        <v>56</v>
      </c>
      <c r="M76" s="70">
        <v>0.25</v>
      </c>
      <c r="N76" s="64">
        <v>1</v>
      </c>
      <c r="O76" s="8" t="s">
        <v>385</v>
      </c>
      <c r="P76" s="68">
        <v>0.8</v>
      </c>
      <c r="Q76" s="52">
        <f>+Tabla13[[#This Row],[ACUMULADO AVANCE ACTIVIDAD]]/Tabla13[[#This Row],[Meta 2020]]</f>
        <v>0</v>
      </c>
      <c r="R76" s="8" t="s">
        <v>388</v>
      </c>
      <c r="S76" s="8"/>
      <c r="T76" s="8" t="s">
        <v>55</v>
      </c>
      <c r="U76" s="8" t="s">
        <v>147</v>
      </c>
      <c r="V7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6" s="43"/>
      <c r="X76" s="43"/>
      <c r="Y76" s="43"/>
      <c r="Z76" s="77"/>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142"/>
    </row>
    <row r="77" spans="1:58" ht="105" x14ac:dyDescent="0.2">
      <c r="A77" s="316" t="s">
        <v>140</v>
      </c>
      <c r="B77" s="27" t="s">
        <v>146</v>
      </c>
      <c r="C77" s="27" t="s">
        <v>142</v>
      </c>
      <c r="D77" s="49" t="s">
        <v>138</v>
      </c>
      <c r="E77" s="27" t="s">
        <v>136</v>
      </c>
      <c r="F77" s="38" t="s">
        <v>131</v>
      </c>
      <c r="G77" s="26" t="s">
        <v>125</v>
      </c>
      <c r="H77" s="15" t="s">
        <v>52</v>
      </c>
      <c r="I77" s="31" t="s">
        <v>119</v>
      </c>
      <c r="J77" s="31" t="s">
        <v>119</v>
      </c>
      <c r="K77" s="27" t="s">
        <v>172</v>
      </c>
      <c r="L77" s="390" t="s">
        <v>56</v>
      </c>
      <c r="M77" s="51" t="s">
        <v>179</v>
      </c>
      <c r="N77" s="55">
        <v>1</v>
      </c>
      <c r="O77" s="8" t="s">
        <v>386</v>
      </c>
      <c r="P77" s="53">
        <v>0.2</v>
      </c>
      <c r="Q77" s="52">
        <f>+Tabla13[[#This Row],[ACUMULADO AVANCE ACTIVIDAD]]/Tabla13[[#This Row],[Meta 2020]]</f>
        <v>0</v>
      </c>
      <c r="R77" s="8" t="s">
        <v>389</v>
      </c>
      <c r="S77" s="8"/>
      <c r="T77" s="8" t="s">
        <v>11</v>
      </c>
      <c r="U77" s="8" t="s">
        <v>11</v>
      </c>
      <c r="V7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7" s="43"/>
      <c r="X77" s="43"/>
      <c r="Y77" s="43"/>
      <c r="Z77" s="77"/>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142"/>
    </row>
    <row r="78" spans="1:58" ht="105.75" thickBot="1" x14ac:dyDescent="0.25">
      <c r="A78" s="317" t="s">
        <v>140</v>
      </c>
      <c r="B78" s="144" t="s">
        <v>146</v>
      </c>
      <c r="C78" s="144" t="s">
        <v>142</v>
      </c>
      <c r="D78" s="318" t="s">
        <v>138</v>
      </c>
      <c r="E78" s="144" t="s">
        <v>136</v>
      </c>
      <c r="F78" s="319" t="s">
        <v>131</v>
      </c>
      <c r="G78" s="151" t="s">
        <v>125</v>
      </c>
      <c r="H78" s="320" t="s">
        <v>52</v>
      </c>
      <c r="I78" s="146" t="s">
        <v>119</v>
      </c>
      <c r="J78" s="146" t="s">
        <v>119</v>
      </c>
      <c r="K78" s="144" t="s">
        <v>172</v>
      </c>
      <c r="L78" s="391" t="s">
        <v>56</v>
      </c>
      <c r="M78" s="197">
        <v>0.25</v>
      </c>
      <c r="N78" s="157">
        <v>1</v>
      </c>
      <c r="O78" s="156" t="s">
        <v>384</v>
      </c>
      <c r="P78" s="329">
        <v>0.8</v>
      </c>
      <c r="Q78" s="238">
        <f>+Tabla13[[#This Row],[ACUMULADO AVANCE ACTIVIDAD]]/Tabla13[[#This Row],[Meta 2020]]</f>
        <v>0</v>
      </c>
      <c r="R78" s="156" t="s">
        <v>390</v>
      </c>
      <c r="S78" s="156"/>
      <c r="T78" s="8" t="s">
        <v>55</v>
      </c>
      <c r="U78" s="8" t="s">
        <v>147</v>
      </c>
      <c r="V7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8" s="162"/>
      <c r="X78" s="162"/>
      <c r="Y78" s="162"/>
      <c r="Z78" s="163"/>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4"/>
    </row>
    <row r="79" spans="1:58" ht="105" x14ac:dyDescent="0.2">
      <c r="A79" s="389" t="s">
        <v>140</v>
      </c>
      <c r="B79" s="108" t="s">
        <v>146</v>
      </c>
      <c r="C79" s="303" t="s">
        <v>144</v>
      </c>
      <c r="D79" s="287" t="s">
        <v>138</v>
      </c>
      <c r="E79" s="289" t="s">
        <v>137</v>
      </c>
      <c r="F79" s="288" t="s">
        <v>131</v>
      </c>
      <c r="G79" s="107" t="s">
        <v>127</v>
      </c>
      <c r="H79" s="304" t="s">
        <v>57</v>
      </c>
      <c r="I79" s="184" t="s">
        <v>120</v>
      </c>
      <c r="J79" s="184" t="s">
        <v>120</v>
      </c>
      <c r="K79" s="111" t="s">
        <v>173</v>
      </c>
      <c r="L79" s="199" t="s">
        <v>58</v>
      </c>
      <c r="M79" s="305" t="s">
        <v>179</v>
      </c>
      <c r="N79" s="306">
        <v>1</v>
      </c>
      <c r="O79" s="173" t="s">
        <v>61</v>
      </c>
      <c r="P79" s="307">
        <v>0.05</v>
      </c>
      <c r="Q79" s="115">
        <f>+Tabla13[[#This Row],[ACUMULADO AVANCE ACTIVIDAD]]/Tabla13[[#This Row],[Meta 2020]]</f>
        <v>0</v>
      </c>
      <c r="R79" s="173" t="s">
        <v>391</v>
      </c>
      <c r="S79" s="308">
        <v>45092299</v>
      </c>
      <c r="T79" s="173" t="s">
        <v>11</v>
      </c>
      <c r="U79" s="173" t="s">
        <v>11</v>
      </c>
      <c r="V7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9" s="78"/>
      <c r="X79" s="78"/>
      <c r="Y79" s="78"/>
      <c r="Z79" s="119"/>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372"/>
    </row>
    <row r="80" spans="1:58" ht="105" x14ac:dyDescent="0.2">
      <c r="A80" s="316" t="s">
        <v>140</v>
      </c>
      <c r="B80" s="27" t="s">
        <v>146</v>
      </c>
      <c r="C80" s="81" t="s">
        <v>144</v>
      </c>
      <c r="D80" s="49" t="s">
        <v>138</v>
      </c>
      <c r="E80" s="30" t="s">
        <v>137</v>
      </c>
      <c r="F80" s="38" t="s">
        <v>131</v>
      </c>
      <c r="G80" s="29" t="s">
        <v>127</v>
      </c>
      <c r="H80" s="17" t="s">
        <v>57</v>
      </c>
      <c r="I80" s="24" t="s">
        <v>120</v>
      </c>
      <c r="J80" s="24" t="s">
        <v>120</v>
      </c>
      <c r="K80" s="32" t="s">
        <v>173</v>
      </c>
      <c r="L80" s="6" t="s">
        <v>58</v>
      </c>
      <c r="M80" s="69">
        <v>7.0000000000000007E-2</v>
      </c>
      <c r="N80" s="60">
        <v>1</v>
      </c>
      <c r="O80" s="41" t="s">
        <v>210</v>
      </c>
      <c r="P80" s="68">
        <v>0.15</v>
      </c>
      <c r="Q80" s="85">
        <f>+Tabla13[[#This Row],[ACUMULADO AVANCE ACTIVIDAD]]/Tabla13[[#This Row],[Meta 2020]]</f>
        <v>0</v>
      </c>
      <c r="R80" s="41" t="s">
        <v>392</v>
      </c>
      <c r="S80" s="41"/>
      <c r="T80" s="41" t="s">
        <v>147</v>
      </c>
      <c r="U80" s="41" t="s">
        <v>147</v>
      </c>
      <c r="V8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0" s="43"/>
      <c r="X80" s="43"/>
      <c r="Y80" s="43"/>
      <c r="Z80" s="77"/>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142"/>
    </row>
    <row r="81" spans="1:58" ht="105" x14ac:dyDescent="0.2">
      <c r="A81" s="316" t="s">
        <v>140</v>
      </c>
      <c r="B81" s="27" t="s">
        <v>146</v>
      </c>
      <c r="C81" s="81" t="s">
        <v>144</v>
      </c>
      <c r="D81" s="49" t="s">
        <v>138</v>
      </c>
      <c r="E81" s="30" t="s">
        <v>137</v>
      </c>
      <c r="F81" s="38" t="s">
        <v>131</v>
      </c>
      <c r="G81" s="29" t="s">
        <v>127</v>
      </c>
      <c r="H81" s="17" t="s">
        <v>57</v>
      </c>
      <c r="I81" s="24" t="s">
        <v>120</v>
      </c>
      <c r="J81" s="24" t="s">
        <v>120</v>
      </c>
      <c r="K81" s="32" t="s">
        <v>173</v>
      </c>
      <c r="L81" s="6" t="s">
        <v>58</v>
      </c>
      <c r="M81" s="65" t="s">
        <v>179</v>
      </c>
      <c r="N81" s="91">
        <v>1</v>
      </c>
      <c r="O81" s="41" t="s">
        <v>211</v>
      </c>
      <c r="P81" s="53">
        <v>0.05</v>
      </c>
      <c r="Q81" s="85">
        <f>+Tabla13[[#This Row],[ACUMULADO AVANCE ACTIVIDAD]]/Tabla13[[#This Row],[Meta 2020]]</f>
        <v>0</v>
      </c>
      <c r="R81" s="41" t="s">
        <v>393</v>
      </c>
      <c r="S81" s="41"/>
      <c r="T81" s="41" t="s">
        <v>11</v>
      </c>
      <c r="U81" s="41" t="s">
        <v>11</v>
      </c>
      <c r="V8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1" s="43"/>
      <c r="X81" s="43"/>
      <c r="Y81" s="43"/>
      <c r="Z81" s="77"/>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142"/>
    </row>
    <row r="82" spans="1:58" ht="105" x14ac:dyDescent="0.2">
      <c r="A82" s="316" t="s">
        <v>140</v>
      </c>
      <c r="B82" s="27" t="s">
        <v>146</v>
      </c>
      <c r="C82" s="81" t="s">
        <v>144</v>
      </c>
      <c r="D82" s="49" t="s">
        <v>138</v>
      </c>
      <c r="E82" s="30" t="s">
        <v>137</v>
      </c>
      <c r="F82" s="38" t="s">
        <v>131</v>
      </c>
      <c r="G82" s="29" t="s">
        <v>127</v>
      </c>
      <c r="H82" s="17" t="s">
        <v>57</v>
      </c>
      <c r="I82" s="24" t="s">
        <v>120</v>
      </c>
      <c r="J82" s="24" t="s">
        <v>120</v>
      </c>
      <c r="K82" s="32" t="s">
        <v>173</v>
      </c>
      <c r="L82" s="6" t="s">
        <v>58</v>
      </c>
      <c r="M82" s="69">
        <v>0.06</v>
      </c>
      <c r="N82" s="60">
        <v>1</v>
      </c>
      <c r="O82" s="41" t="s">
        <v>212</v>
      </c>
      <c r="P82" s="68">
        <v>0.15</v>
      </c>
      <c r="Q82" s="85">
        <f>+Tabla13[[#This Row],[ACUMULADO AVANCE ACTIVIDAD]]/Tabla13[[#This Row],[Meta 2020]]</f>
        <v>0</v>
      </c>
      <c r="R82" s="41" t="s">
        <v>394</v>
      </c>
      <c r="S82" s="41"/>
      <c r="T82" s="41" t="s">
        <v>158</v>
      </c>
      <c r="U82" s="41" t="s">
        <v>147</v>
      </c>
      <c r="V8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2" s="43"/>
      <c r="X82" s="43"/>
      <c r="Y82" s="43"/>
      <c r="Z82" s="77"/>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142"/>
    </row>
    <row r="83" spans="1:58" ht="105" x14ac:dyDescent="0.2">
      <c r="A83" s="316" t="s">
        <v>140</v>
      </c>
      <c r="B83" s="27" t="s">
        <v>146</v>
      </c>
      <c r="C83" s="81" t="s">
        <v>144</v>
      </c>
      <c r="D83" s="49" t="s">
        <v>138</v>
      </c>
      <c r="E83" s="30" t="s">
        <v>137</v>
      </c>
      <c r="F83" s="38" t="s">
        <v>131</v>
      </c>
      <c r="G83" s="29" t="s">
        <v>127</v>
      </c>
      <c r="H83" s="17" t="s">
        <v>57</v>
      </c>
      <c r="I83" s="24" t="s">
        <v>120</v>
      </c>
      <c r="J83" s="24" t="s">
        <v>120</v>
      </c>
      <c r="K83" s="32" t="s">
        <v>173</v>
      </c>
      <c r="L83" s="6" t="s">
        <v>58</v>
      </c>
      <c r="M83" s="65" t="s">
        <v>179</v>
      </c>
      <c r="N83" s="91">
        <v>1</v>
      </c>
      <c r="O83" s="41" t="s">
        <v>59</v>
      </c>
      <c r="P83" s="53">
        <v>0.05</v>
      </c>
      <c r="Q83" s="85">
        <f>+Tabla13[[#This Row],[ACUMULADO AVANCE ACTIVIDAD]]/Tabla13[[#This Row],[Meta 2020]]</f>
        <v>0</v>
      </c>
      <c r="R83" s="41" t="s">
        <v>398</v>
      </c>
      <c r="S83" s="41"/>
      <c r="T83" s="41" t="s">
        <v>11</v>
      </c>
      <c r="U83" s="41" t="s">
        <v>11</v>
      </c>
      <c r="V8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3" s="43"/>
      <c r="X83" s="43"/>
      <c r="Y83" s="43"/>
      <c r="Z83" s="77"/>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142"/>
    </row>
    <row r="84" spans="1:58" ht="105" x14ac:dyDescent="0.2">
      <c r="A84" s="316" t="s">
        <v>140</v>
      </c>
      <c r="B84" s="27" t="s">
        <v>146</v>
      </c>
      <c r="C84" s="81" t="s">
        <v>144</v>
      </c>
      <c r="D84" s="49" t="s">
        <v>138</v>
      </c>
      <c r="E84" s="30" t="s">
        <v>137</v>
      </c>
      <c r="F84" s="38" t="s">
        <v>131</v>
      </c>
      <c r="G84" s="29" t="s">
        <v>127</v>
      </c>
      <c r="H84" s="17" t="s">
        <v>57</v>
      </c>
      <c r="I84" s="24" t="s">
        <v>120</v>
      </c>
      <c r="J84" s="24" t="s">
        <v>120</v>
      </c>
      <c r="K84" s="32" t="s">
        <v>173</v>
      </c>
      <c r="L84" s="6" t="s">
        <v>58</v>
      </c>
      <c r="M84" s="69">
        <v>0.06</v>
      </c>
      <c r="N84" s="60">
        <v>1</v>
      </c>
      <c r="O84" s="41" t="s">
        <v>60</v>
      </c>
      <c r="P84" s="68">
        <v>0.15</v>
      </c>
      <c r="Q84" s="85">
        <f>+Tabla13[[#This Row],[ACUMULADO AVANCE ACTIVIDAD]]/Tabla13[[#This Row],[Meta 2020]]</f>
        <v>0</v>
      </c>
      <c r="R84" s="41" t="s">
        <v>395</v>
      </c>
      <c r="S84" s="41"/>
      <c r="T84" s="41" t="s">
        <v>158</v>
      </c>
      <c r="U84" s="41" t="s">
        <v>147</v>
      </c>
      <c r="V8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4" s="43"/>
      <c r="X84" s="43"/>
      <c r="Y84" s="43"/>
      <c r="Z84" s="77"/>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142"/>
    </row>
    <row r="85" spans="1:58" ht="105" x14ac:dyDescent="0.2">
      <c r="A85" s="316" t="s">
        <v>140</v>
      </c>
      <c r="B85" s="27" t="s">
        <v>146</v>
      </c>
      <c r="C85" s="81" t="s">
        <v>144</v>
      </c>
      <c r="D85" s="49" t="s">
        <v>138</v>
      </c>
      <c r="E85" s="30" t="s">
        <v>137</v>
      </c>
      <c r="F85" s="38" t="s">
        <v>131</v>
      </c>
      <c r="G85" s="29" t="s">
        <v>127</v>
      </c>
      <c r="H85" s="17" t="s">
        <v>57</v>
      </c>
      <c r="I85" s="24" t="s">
        <v>120</v>
      </c>
      <c r="J85" s="24" t="s">
        <v>120</v>
      </c>
      <c r="K85" s="32" t="s">
        <v>173</v>
      </c>
      <c r="L85" s="6" t="s">
        <v>58</v>
      </c>
      <c r="M85" s="65" t="s">
        <v>179</v>
      </c>
      <c r="N85" s="91">
        <v>1</v>
      </c>
      <c r="O85" s="41" t="s">
        <v>62</v>
      </c>
      <c r="P85" s="53">
        <v>0.05</v>
      </c>
      <c r="Q85" s="85">
        <f>+Tabla13[[#This Row],[ACUMULADO AVANCE ACTIVIDAD]]/Tabla13[[#This Row],[Meta 2020]]</f>
        <v>0</v>
      </c>
      <c r="R85" s="41" t="s">
        <v>396</v>
      </c>
      <c r="S85" s="41"/>
      <c r="T85" s="41" t="s">
        <v>11</v>
      </c>
      <c r="U85" s="41" t="s">
        <v>11</v>
      </c>
      <c r="V8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5" s="43"/>
      <c r="X85" s="43"/>
      <c r="Y85" s="43"/>
      <c r="Z85" s="77"/>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142"/>
    </row>
    <row r="86" spans="1:58" ht="105.75" thickBot="1" x14ac:dyDescent="0.25">
      <c r="A86" s="392" t="s">
        <v>140</v>
      </c>
      <c r="B86" s="220" t="s">
        <v>146</v>
      </c>
      <c r="C86" s="401" t="s">
        <v>144</v>
      </c>
      <c r="D86" s="359" t="s">
        <v>138</v>
      </c>
      <c r="E86" s="402" t="s">
        <v>137</v>
      </c>
      <c r="F86" s="360" t="s">
        <v>131</v>
      </c>
      <c r="G86" s="369" t="s">
        <v>127</v>
      </c>
      <c r="H86" s="403" t="s">
        <v>57</v>
      </c>
      <c r="I86" s="223" t="s">
        <v>120</v>
      </c>
      <c r="J86" s="223" t="s">
        <v>120</v>
      </c>
      <c r="K86" s="380" t="s">
        <v>173</v>
      </c>
      <c r="L86" s="227" t="s">
        <v>58</v>
      </c>
      <c r="M86" s="404">
        <v>0.06</v>
      </c>
      <c r="N86" s="405">
        <v>1</v>
      </c>
      <c r="O86" s="364" t="s">
        <v>63</v>
      </c>
      <c r="P86" s="394">
        <v>0.15</v>
      </c>
      <c r="Q86" s="363">
        <f>+Tabla13[[#This Row],[ACUMULADO AVANCE ACTIVIDAD]]/Tabla13[[#This Row],[Meta 2020]]</f>
        <v>0</v>
      </c>
      <c r="R86" s="364" t="s">
        <v>397</v>
      </c>
      <c r="S86" s="364"/>
      <c r="T86" s="364" t="s">
        <v>158</v>
      </c>
      <c r="U86" s="364" t="s">
        <v>147</v>
      </c>
      <c r="V86"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6" s="79"/>
      <c r="X86" s="79"/>
      <c r="Y86" s="79"/>
      <c r="Z86" s="235"/>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236"/>
    </row>
    <row r="87" spans="1:58" ht="105" x14ac:dyDescent="0.2">
      <c r="A87" s="309" t="s">
        <v>140</v>
      </c>
      <c r="B87" s="121" t="s">
        <v>146</v>
      </c>
      <c r="C87" s="321" t="s">
        <v>144</v>
      </c>
      <c r="D87" s="310" t="s">
        <v>138</v>
      </c>
      <c r="E87" s="322" t="s">
        <v>137</v>
      </c>
      <c r="F87" s="311" t="s">
        <v>131</v>
      </c>
      <c r="G87" s="254" t="s">
        <v>127</v>
      </c>
      <c r="H87" s="323" t="s">
        <v>57</v>
      </c>
      <c r="I87" s="200" t="s">
        <v>120</v>
      </c>
      <c r="J87" s="200" t="s">
        <v>120</v>
      </c>
      <c r="K87" s="124" t="s">
        <v>173</v>
      </c>
      <c r="L87" s="332" t="s">
        <v>64</v>
      </c>
      <c r="M87" s="189" t="s">
        <v>179</v>
      </c>
      <c r="N87" s="324">
        <v>1</v>
      </c>
      <c r="O87" s="189" t="s">
        <v>65</v>
      </c>
      <c r="P87" s="325">
        <v>0.2</v>
      </c>
      <c r="Q87" s="237">
        <f>+Tabla13[[#This Row],[ACUMULADO AVANCE ACTIVIDAD]]/Tabla13[[#This Row],[Meta 2020]]</f>
        <v>0</v>
      </c>
      <c r="R87" s="189" t="s">
        <v>399</v>
      </c>
      <c r="S87" s="189"/>
      <c r="T87" s="189" t="s">
        <v>11</v>
      </c>
      <c r="U87" s="137" t="s">
        <v>11</v>
      </c>
      <c r="V87"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7" s="131"/>
      <c r="X87" s="131"/>
      <c r="Y87" s="131"/>
      <c r="Z87" s="139"/>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40"/>
    </row>
    <row r="88" spans="1:58" ht="105.75" thickBot="1" x14ac:dyDescent="0.25">
      <c r="A88" s="317" t="s">
        <v>140</v>
      </c>
      <c r="B88" s="144" t="s">
        <v>146</v>
      </c>
      <c r="C88" s="326" t="s">
        <v>144</v>
      </c>
      <c r="D88" s="318" t="s">
        <v>138</v>
      </c>
      <c r="E88" s="327" t="s">
        <v>137</v>
      </c>
      <c r="F88" s="319" t="s">
        <v>131</v>
      </c>
      <c r="G88" s="255" t="s">
        <v>127</v>
      </c>
      <c r="H88" s="328" t="s">
        <v>57</v>
      </c>
      <c r="I88" s="203" t="s">
        <v>120</v>
      </c>
      <c r="J88" s="203" t="s">
        <v>120</v>
      </c>
      <c r="K88" s="147" t="s">
        <v>173</v>
      </c>
      <c r="L88" s="333" t="s">
        <v>64</v>
      </c>
      <c r="M88" s="400" t="s">
        <v>185</v>
      </c>
      <c r="N88" s="399" t="s">
        <v>186</v>
      </c>
      <c r="O88" s="194" t="s">
        <v>66</v>
      </c>
      <c r="P88" s="334">
        <v>80</v>
      </c>
      <c r="Q88" s="238">
        <v>0</v>
      </c>
      <c r="R88" s="194" t="s">
        <v>400</v>
      </c>
      <c r="S88" s="194"/>
      <c r="T88" s="194" t="s">
        <v>158</v>
      </c>
      <c r="U88" s="162" t="s">
        <v>147</v>
      </c>
      <c r="V8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8" s="162"/>
      <c r="X88" s="162"/>
      <c r="Y88" s="162"/>
      <c r="Z88" s="163"/>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4"/>
    </row>
    <row r="89" spans="1:58" ht="105" x14ac:dyDescent="0.2">
      <c r="A89" s="389" t="s">
        <v>140</v>
      </c>
      <c r="B89" s="108" t="s">
        <v>146</v>
      </c>
      <c r="C89" s="303" t="s">
        <v>144</v>
      </c>
      <c r="D89" s="287" t="s">
        <v>138</v>
      </c>
      <c r="E89" s="108" t="s">
        <v>136</v>
      </c>
      <c r="F89" s="288" t="s">
        <v>131</v>
      </c>
      <c r="G89" s="112" t="s">
        <v>128</v>
      </c>
      <c r="H89" s="330" t="s">
        <v>67</v>
      </c>
      <c r="I89" s="286" t="s">
        <v>120</v>
      </c>
      <c r="J89" s="186" t="s">
        <v>120</v>
      </c>
      <c r="K89" s="331" t="s">
        <v>173</v>
      </c>
      <c r="L89" s="113" t="s">
        <v>68</v>
      </c>
      <c r="M89" s="173" t="s">
        <v>179</v>
      </c>
      <c r="N89" s="306">
        <v>1</v>
      </c>
      <c r="O89" s="113" t="s">
        <v>69</v>
      </c>
      <c r="P89" s="307">
        <v>0.2</v>
      </c>
      <c r="Q89" s="115">
        <f>+Tabla13[[#This Row],[ACUMULADO AVANCE ACTIVIDAD]]/Tabla13[[#This Row],[Meta 2020]]</f>
        <v>0</v>
      </c>
      <c r="R89" s="113" t="s">
        <v>401</v>
      </c>
      <c r="S89" s="187">
        <v>80622830</v>
      </c>
      <c r="T89" s="117" t="s">
        <v>11</v>
      </c>
      <c r="U89" s="117" t="s">
        <v>11</v>
      </c>
      <c r="V8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9" s="78"/>
      <c r="X89" s="78"/>
      <c r="Y89" s="78"/>
      <c r="Z89" s="119"/>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372"/>
    </row>
    <row r="90" spans="1:58" ht="105.75" thickBot="1" x14ac:dyDescent="0.25">
      <c r="A90" s="392" t="s">
        <v>140</v>
      </c>
      <c r="B90" s="220" t="s">
        <v>146</v>
      </c>
      <c r="C90" s="401" t="s">
        <v>144</v>
      </c>
      <c r="D90" s="359" t="s">
        <v>138</v>
      </c>
      <c r="E90" s="220" t="s">
        <v>136</v>
      </c>
      <c r="F90" s="360" t="s">
        <v>131</v>
      </c>
      <c r="G90" s="224" t="s">
        <v>128</v>
      </c>
      <c r="H90" s="406" t="s">
        <v>67</v>
      </c>
      <c r="I90" s="358" t="s">
        <v>120</v>
      </c>
      <c r="J90" s="408" t="s">
        <v>120</v>
      </c>
      <c r="K90" s="362" t="s">
        <v>173</v>
      </c>
      <c r="L90" s="229" t="s">
        <v>68</v>
      </c>
      <c r="M90" s="409">
        <v>0.25</v>
      </c>
      <c r="N90" s="410">
        <v>0.25</v>
      </c>
      <c r="O90" s="229" t="s">
        <v>70</v>
      </c>
      <c r="P90" s="394">
        <v>0.8</v>
      </c>
      <c r="Q90" s="363">
        <f>+Tabla13[[#This Row],[ACUMULADO AVANCE ACTIVIDAD]]/Tabla13[[#This Row],[Meta 2020]]</f>
        <v>0</v>
      </c>
      <c r="R90" s="229" t="s">
        <v>402</v>
      </c>
      <c r="S90" s="232"/>
      <c r="T90" s="233" t="s">
        <v>158</v>
      </c>
      <c r="U90" s="79" t="s">
        <v>147</v>
      </c>
      <c r="V90"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0" s="79"/>
      <c r="X90" s="79"/>
      <c r="Y90" s="79"/>
      <c r="Z90" s="235"/>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236"/>
    </row>
    <row r="91" spans="1:58" ht="105" x14ac:dyDescent="0.2">
      <c r="A91" s="309" t="s">
        <v>140</v>
      </c>
      <c r="B91" s="121" t="s">
        <v>146</v>
      </c>
      <c r="C91" s="337" t="s">
        <v>143</v>
      </c>
      <c r="D91" s="310" t="s">
        <v>138</v>
      </c>
      <c r="E91" s="121" t="s">
        <v>136</v>
      </c>
      <c r="F91" s="311" t="s">
        <v>131</v>
      </c>
      <c r="G91" s="125" t="s">
        <v>128</v>
      </c>
      <c r="H91" s="336" t="s">
        <v>67</v>
      </c>
      <c r="I91" s="347" t="s">
        <v>74</v>
      </c>
      <c r="J91" s="338" t="s">
        <v>191</v>
      </c>
      <c r="K91" s="338"/>
      <c r="L91" s="127" t="s">
        <v>71</v>
      </c>
      <c r="M91" s="217">
        <v>0.02</v>
      </c>
      <c r="N91" s="132">
        <v>1</v>
      </c>
      <c r="O91" s="133" t="s">
        <v>403</v>
      </c>
      <c r="P91" s="314">
        <v>0.02</v>
      </c>
      <c r="Q91" s="237">
        <f>+Tabla13[[#This Row],[ACUMULADO AVANCE ACTIVIDAD]]/Tabla13[[#This Row],[Meta 2020]]</f>
        <v>0</v>
      </c>
      <c r="R91" s="133" t="s">
        <v>405</v>
      </c>
      <c r="S91" s="168"/>
      <c r="T91" s="133" t="s">
        <v>55</v>
      </c>
      <c r="U91" s="133" t="s">
        <v>72</v>
      </c>
      <c r="V91"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1" s="131"/>
      <c r="X91" s="131"/>
      <c r="Y91" s="131"/>
      <c r="Z91" s="139"/>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40"/>
    </row>
    <row r="92" spans="1:58" ht="105" x14ac:dyDescent="0.2">
      <c r="A92" s="316" t="s">
        <v>140</v>
      </c>
      <c r="B92" s="27" t="s">
        <v>146</v>
      </c>
      <c r="C92" s="58" t="s">
        <v>143</v>
      </c>
      <c r="D92" s="49" t="s">
        <v>138</v>
      </c>
      <c r="E92" s="27" t="s">
        <v>136</v>
      </c>
      <c r="F92" s="38" t="s">
        <v>131</v>
      </c>
      <c r="G92" s="37" t="s">
        <v>128</v>
      </c>
      <c r="H92" s="14" t="s">
        <v>67</v>
      </c>
      <c r="I92" s="33" t="s">
        <v>74</v>
      </c>
      <c r="J92" s="2" t="s">
        <v>191</v>
      </c>
      <c r="K92" s="2"/>
      <c r="L92" s="11" t="s">
        <v>71</v>
      </c>
      <c r="M92" s="70">
        <v>0.03</v>
      </c>
      <c r="N92" s="64">
        <v>1</v>
      </c>
      <c r="O92" s="8" t="s">
        <v>404</v>
      </c>
      <c r="P92" s="68">
        <v>0.03</v>
      </c>
      <c r="Q92" s="52">
        <v>0</v>
      </c>
      <c r="R92" s="8" t="s">
        <v>406</v>
      </c>
      <c r="S92" s="46"/>
      <c r="T92" s="8" t="s">
        <v>72</v>
      </c>
      <c r="U92" s="8" t="s">
        <v>147</v>
      </c>
      <c r="V9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2" s="43"/>
      <c r="X92" s="43"/>
      <c r="Y92" s="43"/>
      <c r="Z92" s="77"/>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142"/>
    </row>
    <row r="93" spans="1:58" ht="105" x14ac:dyDescent="0.2">
      <c r="A93" s="316" t="s">
        <v>140</v>
      </c>
      <c r="B93" s="27" t="s">
        <v>146</v>
      </c>
      <c r="C93" s="58" t="s">
        <v>143</v>
      </c>
      <c r="D93" s="49" t="s">
        <v>138</v>
      </c>
      <c r="E93" s="27" t="s">
        <v>136</v>
      </c>
      <c r="F93" s="38" t="s">
        <v>131</v>
      </c>
      <c r="G93" s="37" t="s">
        <v>128</v>
      </c>
      <c r="H93" s="14" t="s">
        <v>67</v>
      </c>
      <c r="I93" s="5" t="s">
        <v>192</v>
      </c>
      <c r="J93" s="5" t="s">
        <v>73</v>
      </c>
      <c r="K93" s="2" t="s">
        <v>174</v>
      </c>
      <c r="L93" s="11" t="s">
        <v>71</v>
      </c>
      <c r="M93" s="70">
        <v>0.02</v>
      </c>
      <c r="N93" s="55">
        <v>1</v>
      </c>
      <c r="O93" s="8" t="s">
        <v>407</v>
      </c>
      <c r="P93" s="68">
        <v>0.02</v>
      </c>
      <c r="Q93" s="52">
        <f>+Tabla13[[#This Row],[ACUMULADO AVANCE ACTIVIDAD]]/Tabla13[[#This Row],[Meta 2020]]</f>
        <v>0</v>
      </c>
      <c r="R93" s="8" t="s">
        <v>419</v>
      </c>
      <c r="S93" s="8"/>
      <c r="T93" s="8" t="s">
        <v>11</v>
      </c>
      <c r="U93" s="8" t="s">
        <v>11</v>
      </c>
      <c r="V9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3" s="43"/>
      <c r="X93" s="43"/>
      <c r="Y93" s="43"/>
      <c r="Z93" s="77"/>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142"/>
    </row>
    <row r="94" spans="1:58" ht="105" x14ac:dyDescent="0.2">
      <c r="A94" s="316" t="s">
        <v>140</v>
      </c>
      <c r="B94" s="27" t="s">
        <v>146</v>
      </c>
      <c r="C94" s="58" t="s">
        <v>143</v>
      </c>
      <c r="D94" s="49" t="s">
        <v>138</v>
      </c>
      <c r="E94" s="27" t="s">
        <v>136</v>
      </c>
      <c r="F94" s="38" t="s">
        <v>131</v>
      </c>
      <c r="G94" s="37" t="s">
        <v>128</v>
      </c>
      <c r="H94" s="14" t="s">
        <v>67</v>
      </c>
      <c r="I94" s="5" t="s">
        <v>192</v>
      </c>
      <c r="J94" s="5" t="s">
        <v>73</v>
      </c>
      <c r="K94" s="2" t="s">
        <v>174</v>
      </c>
      <c r="L94" s="11" t="s">
        <v>71</v>
      </c>
      <c r="M94" s="70">
        <v>0.02</v>
      </c>
      <c r="N94" s="64">
        <v>1</v>
      </c>
      <c r="O94" s="8" t="s">
        <v>408</v>
      </c>
      <c r="P94" s="68">
        <v>0.02</v>
      </c>
      <c r="Q94" s="52">
        <f>+Tabla13[[#This Row],[ACUMULADO AVANCE ACTIVIDAD]]/Tabla13[[#This Row],[Meta 2020]]</f>
        <v>0</v>
      </c>
      <c r="R94" s="8" t="s">
        <v>409</v>
      </c>
      <c r="S94" s="8"/>
      <c r="T94" s="8" t="s">
        <v>55</v>
      </c>
      <c r="U94" s="8" t="s">
        <v>147</v>
      </c>
      <c r="V9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4" s="43"/>
      <c r="X94" s="43"/>
      <c r="Y94" s="43"/>
      <c r="Z94" s="77"/>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142"/>
    </row>
    <row r="95" spans="1:58" ht="118.5" customHeight="1" x14ac:dyDescent="0.2">
      <c r="A95" s="316" t="s">
        <v>140</v>
      </c>
      <c r="B95" s="27" t="s">
        <v>146</v>
      </c>
      <c r="C95" s="58" t="s">
        <v>143</v>
      </c>
      <c r="D95" s="49" t="s">
        <v>138</v>
      </c>
      <c r="E95" s="27" t="s">
        <v>136</v>
      </c>
      <c r="F95" s="38" t="s">
        <v>131</v>
      </c>
      <c r="G95" s="37" t="s">
        <v>128</v>
      </c>
      <c r="H95" s="14" t="s">
        <v>67</v>
      </c>
      <c r="I95" s="5" t="s">
        <v>76</v>
      </c>
      <c r="J95" s="5" t="s">
        <v>76</v>
      </c>
      <c r="K95" s="2"/>
      <c r="L95" s="11" t="s">
        <v>71</v>
      </c>
      <c r="M95" s="70">
        <v>0.01</v>
      </c>
      <c r="N95" s="55">
        <v>12</v>
      </c>
      <c r="O95" s="8" t="s">
        <v>75</v>
      </c>
      <c r="P95" s="68">
        <v>0.01</v>
      </c>
      <c r="Q95" s="52">
        <f>+Tabla13[[#This Row],[ACUMULADO AVANCE ACTIVIDAD]]/Tabla13[[#This Row],[Meta 2020]]</f>
        <v>0</v>
      </c>
      <c r="R95" s="86" t="s">
        <v>420</v>
      </c>
      <c r="S95" s="8"/>
      <c r="T95" s="8" t="s">
        <v>158</v>
      </c>
      <c r="U95" s="8" t="s">
        <v>147</v>
      </c>
      <c r="V9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5" s="43"/>
      <c r="X95" s="43"/>
      <c r="Y95" s="43"/>
      <c r="Z95" s="77"/>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142"/>
    </row>
    <row r="96" spans="1:58" ht="105" x14ac:dyDescent="0.2">
      <c r="A96" s="316" t="s">
        <v>140</v>
      </c>
      <c r="B96" s="27" t="s">
        <v>146</v>
      </c>
      <c r="C96" s="58" t="s">
        <v>143</v>
      </c>
      <c r="D96" s="49" t="s">
        <v>138</v>
      </c>
      <c r="E96" s="27" t="s">
        <v>136</v>
      </c>
      <c r="F96" s="38" t="s">
        <v>131</v>
      </c>
      <c r="G96" s="37" t="s">
        <v>128</v>
      </c>
      <c r="H96" s="14" t="s">
        <v>67</v>
      </c>
      <c r="I96" s="5" t="s">
        <v>77</v>
      </c>
      <c r="J96" s="5" t="s">
        <v>190</v>
      </c>
      <c r="K96" s="3"/>
      <c r="L96" s="11" t="s">
        <v>71</v>
      </c>
      <c r="M96" s="70">
        <v>0.01</v>
      </c>
      <c r="N96" s="55">
        <v>6</v>
      </c>
      <c r="O96" s="8" t="s">
        <v>410</v>
      </c>
      <c r="P96" s="68">
        <v>0.01</v>
      </c>
      <c r="Q96" s="52">
        <f>+Tabla13[[#This Row],[ACUMULADO AVANCE ACTIVIDAD]]/Tabla13[[#This Row],[Meta 2020]]</f>
        <v>0</v>
      </c>
      <c r="R96" s="8" t="s">
        <v>415</v>
      </c>
      <c r="S96" s="8"/>
      <c r="T96" s="8" t="s">
        <v>158</v>
      </c>
      <c r="U96" s="8" t="s">
        <v>147</v>
      </c>
      <c r="V9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6" s="43"/>
      <c r="X96" s="43"/>
      <c r="Y96" s="43"/>
      <c r="Z96" s="77"/>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142"/>
    </row>
    <row r="97" spans="1:58" ht="105" x14ac:dyDescent="0.2">
      <c r="A97" s="316" t="s">
        <v>140</v>
      </c>
      <c r="B97" s="27" t="s">
        <v>146</v>
      </c>
      <c r="C97" s="58" t="s">
        <v>143</v>
      </c>
      <c r="D97" s="49" t="s">
        <v>138</v>
      </c>
      <c r="E97" s="27" t="s">
        <v>136</v>
      </c>
      <c r="F97" s="38" t="s">
        <v>131</v>
      </c>
      <c r="G97" s="37" t="s">
        <v>128</v>
      </c>
      <c r="H97" s="14" t="s">
        <v>67</v>
      </c>
      <c r="I97" s="5" t="s">
        <v>74</v>
      </c>
      <c r="J97" s="5" t="s">
        <v>196</v>
      </c>
      <c r="K97" s="3"/>
      <c r="L97" s="11" t="s">
        <v>71</v>
      </c>
      <c r="M97" s="70">
        <v>0.01</v>
      </c>
      <c r="N97" s="55">
        <v>4</v>
      </c>
      <c r="O97" s="8" t="s">
        <v>411</v>
      </c>
      <c r="P97" s="68">
        <v>0.01</v>
      </c>
      <c r="Q97" s="52">
        <f>+Tabla13[[#This Row],[ACUMULADO AVANCE ACTIVIDAD]]/Tabla13[[#This Row],[Meta 2020]]</f>
        <v>0</v>
      </c>
      <c r="R97" s="8" t="s">
        <v>416</v>
      </c>
      <c r="S97" s="8"/>
      <c r="T97" s="8" t="s">
        <v>158</v>
      </c>
      <c r="U97" s="8" t="s">
        <v>147</v>
      </c>
      <c r="V9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7" s="43"/>
      <c r="X97" s="43"/>
      <c r="Y97" s="43"/>
      <c r="Z97" s="77"/>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142"/>
    </row>
    <row r="98" spans="1:58" ht="105" x14ac:dyDescent="0.2">
      <c r="A98" s="316" t="s">
        <v>140</v>
      </c>
      <c r="B98" s="27" t="s">
        <v>146</v>
      </c>
      <c r="C98" s="58" t="s">
        <v>143</v>
      </c>
      <c r="D98" s="49" t="s">
        <v>138</v>
      </c>
      <c r="E98" s="27" t="s">
        <v>136</v>
      </c>
      <c r="F98" s="38" t="s">
        <v>131</v>
      </c>
      <c r="G98" s="37" t="s">
        <v>128</v>
      </c>
      <c r="H98" s="14" t="s">
        <v>67</v>
      </c>
      <c r="I98" s="5" t="s">
        <v>76</v>
      </c>
      <c r="J98" s="5" t="s">
        <v>76</v>
      </c>
      <c r="K98" s="2"/>
      <c r="L98" s="11" t="s">
        <v>71</v>
      </c>
      <c r="M98" s="70">
        <v>0.01</v>
      </c>
      <c r="N98" s="55">
        <v>18</v>
      </c>
      <c r="O98" s="8" t="s">
        <v>193</v>
      </c>
      <c r="P98" s="68">
        <v>0.01</v>
      </c>
      <c r="Q98" s="52">
        <f>+Tabla13[[#This Row],[ACUMULADO AVANCE ACTIVIDAD]]/Tabla13[[#This Row],[Meta 2020]]</f>
        <v>0</v>
      </c>
      <c r="R98" s="86" t="s">
        <v>421</v>
      </c>
      <c r="S98" s="8"/>
      <c r="T98" s="8" t="s">
        <v>158</v>
      </c>
      <c r="U98" s="8" t="s">
        <v>147</v>
      </c>
      <c r="V9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8" s="43"/>
      <c r="X98" s="43"/>
      <c r="Y98" s="43"/>
      <c r="Z98" s="77"/>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142"/>
    </row>
    <row r="99" spans="1:58" ht="105" x14ac:dyDescent="0.2">
      <c r="A99" s="316" t="s">
        <v>140</v>
      </c>
      <c r="B99" s="27" t="s">
        <v>146</v>
      </c>
      <c r="C99" s="58" t="s">
        <v>143</v>
      </c>
      <c r="D99" s="49" t="s">
        <v>138</v>
      </c>
      <c r="E99" s="27" t="s">
        <v>136</v>
      </c>
      <c r="F99" s="38" t="s">
        <v>131</v>
      </c>
      <c r="G99" s="37" t="s">
        <v>128</v>
      </c>
      <c r="H99" s="14" t="s">
        <v>67</v>
      </c>
      <c r="I99" s="5" t="s">
        <v>76</v>
      </c>
      <c r="J99" s="5" t="s">
        <v>76</v>
      </c>
      <c r="K99" s="2"/>
      <c r="L99" s="11" t="s">
        <v>71</v>
      </c>
      <c r="M99" s="70">
        <v>0.01</v>
      </c>
      <c r="N99" s="55">
        <v>2</v>
      </c>
      <c r="O99" s="8" t="s">
        <v>227</v>
      </c>
      <c r="P99" s="68">
        <v>0.01</v>
      </c>
      <c r="Q99" s="52">
        <f>+Tabla13[[#This Row],[ACUMULADO AVANCE ACTIVIDAD]]/Tabla13[[#This Row],[Meta 2020]]</f>
        <v>0</v>
      </c>
      <c r="R99" s="8" t="s">
        <v>422</v>
      </c>
      <c r="S99" s="8"/>
      <c r="T99" s="8" t="s">
        <v>159</v>
      </c>
      <c r="U99" s="8" t="s">
        <v>147</v>
      </c>
      <c r="V9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9" s="43"/>
      <c r="X99" s="43"/>
      <c r="Y99" s="43"/>
      <c r="Z99" s="77"/>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142"/>
    </row>
    <row r="100" spans="1:58" ht="105" x14ac:dyDescent="0.2">
      <c r="A100" s="316" t="s">
        <v>140</v>
      </c>
      <c r="B100" s="27" t="s">
        <v>146</v>
      </c>
      <c r="C100" s="58" t="s">
        <v>143</v>
      </c>
      <c r="D100" s="49" t="s">
        <v>138</v>
      </c>
      <c r="E100" s="27" t="s">
        <v>136</v>
      </c>
      <c r="F100" s="38" t="s">
        <v>131</v>
      </c>
      <c r="G100" s="37" t="s">
        <v>128</v>
      </c>
      <c r="H100" s="14" t="s">
        <v>67</v>
      </c>
      <c r="I100" s="5" t="s">
        <v>76</v>
      </c>
      <c r="J100" s="5" t="s">
        <v>76</v>
      </c>
      <c r="K100" s="2"/>
      <c r="L100" s="11" t="s">
        <v>71</v>
      </c>
      <c r="M100" s="70">
        <v>0.01</v>
      </c>
      <c r="N100" s="55">
        <v>1</v>
      </c>
      <c r="O100" s="8" t="s">
        <v>228</v>
      </c>
      <c r="P100" s="68">
        <v>0.01</v>
      </c>
      <c r="Q100" s="52">
        <f>+Tabla13[[#This Row],[ACUMULADO AVANCE ACTIVIDAD]]/Tabla13[[#This Row],[Meta 2020]]</f>
        <v>0</v>
      </c>
      <c r="R100" s="8" t="s">
        <v>423</v>
      </c>
      <c r="S100" s="8"/>
      <c r="T100" s="8" t="s">
        <v>78</v>
      </c>
      <c r="U100" s="8" t="s">
        <v>78</v>
      </c>
      <c r="V10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0" s="43"/>
      <c r="X100" s="43"/>
      <c r="Y100" s="43"/>
      <c r="Z100" s="77"/>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142"/>
    </row>
    <row r="101" spans="1:58" ht="105" x14ac:dyDescent="0.2">
      <c r="A101" s="316" t="s">
        <v>140</v>
      </c>
      <c r="B101" s="27" t="s">
        <v>146</v>
      </c>
      <c r="C101" s="58" t="s">
        <v>143</v>
      </c>
      <c r="D101" s="49" t="s">
        <v>138</v>
      </c>
      <c r="E101" s="27" t="s">
        <v>136</v>
      </c>
      <c r="F101" s="38" t="s">
        <v>131</v>
      </c>
      <c r="G101" s="37" t="s">
        <v>128</v>
      </c>
      <c r="H101" s="14" t="s">
        <v>67</v>
      </c>
      <c r="I101" s="5" t="s">
        <v>76</v>
      </c>
      <c r="J101" s="5" t="s">
        <v>76</v>
      </c>
      <c r="K101" s="2"/>
      <c r="L101" s="11" t="s">
        <v>71</v>
      </c>
      <c r="M101" s="70">
        <v>0.01</v>
      </c>
      <c r="N101" s="55">
        <v>12</v>
      </c>
      <c r="O101" s="8" t="s">
        <v>195</v>
      </c>
      <c r="P101" s="68">
        <v>0.01</v>
      </c>
      <c r="Q101" s="52">
        <f>+Tabla13[[#This Row],[ACUMULADO AVANCE ACTIVIDAD]]/Tabla13[[#This Row],[Meta 2020]]</f>
        <v>0</v>
      </c>
      <c r="R101" s="86" t="s">
        <v>194</v>
      </c>
      <c r="S101" s="8"/>
      <c r="T101" s="8" t="s">
        <v>159</v>
      </c>
      <c r="U101" s="8" t="s">
        <v>147</v>
      </c>
      <c r="V10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1" s="43"/>
      <c r="X101" s="43"/>
      <c r="Y101" s="43"/>
      <c r="Z101" s="77"/>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142"/>
    </row>
    <row r="102" spans="1:58" ht="105" x14ac:dyDescent="0.2">
      <c r="A102" s="316" t="s">
        <v>140</v>
      </c>
      <c r="B102" s="27" t="s">
        <v>146</v>
      </c>
      <c r="C102" s="58" t="s">
        <v>143</v>
      </c>
      <c r="D102" s="49" t="s">
        <v>138</v>
      </c>
      <c r="E102" s="27" t="s">
        <v>136</v>
      </c>
      <c r="F102" s="38" t="s">
        <v>131</v>
      </c>
      <c r="G102" s="37" t="s">
        <v>128</v>
      </c>
      <c r="H102" s="14" t="s">
        <v>67</v>
      </c>
      <c r="I102" s="5" t="s">
        <v>197</v>
      </c>
      <c r="J102" s="5" t="s">
        <v>197</v>
      </c>
      <c r="K102" s="2"/>
      <c r="L102" s="11" t="s">
        <v>71</v>
      </c>
      <c r="M102" s="70">
        <v>0.01</v>
      </c>
      <c r="N102" s="55">
        <v>1</v>
      </c>
      <c r="O102" s="8" t="s">
        <v>198</v>
      </c>
      <c r="P102" s="68">
        <v>0.01</v>
      </c>
      <c r="Q102" s="52">
        <f>+Tabla13[[#This Row],[ACUMULADO AVANCE ACTIVIDAD]]/Tabla13[[#This Row],[Meta 2020]]</f>
        <v>0</v>
      </c>
      <c r="R102" s="8" t="s">
        <v>424</v>
      </c>
      <c r="S102" s="8"/>
      <c r="T102" s="8" t="s">
        <v>159</v>
      </c>
      <c r="U102" s="8" t="s">
        <v>149</v>
      </c>
      <c r="V10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2" s="43"/>
      <c r="X102" s="43"/>
      <c r="Y102" s="43"/>
      <c r="Z102" s="77"/>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142"/>
    </row>
    <row r="103" spans="1:58" ht="105" x14ac:dyDescent="0.2">
      <c r="A103" s="316" t="s">
        <v>140</v>
      </c>
      <c r="B103" s="27" t="s">
        <v>146</v>
      </c>
      <c r="C103" s="58" t="s">
        <v>143</v>
      </c>
      <c r="D103" s="49" t="s">
        <v>138</v>
      </c>
      <c r="E103" s="27" t="s">
        <v>136</v>
      </c>
      <c r="F103" s="38" t="s">
        <v>131</v>
      </c>
      <c r="G103" s="37" t="s">
        <v>128</v>
      </c>
      <c r="H103" s="14" t="s">
        <v>67</v>
      </c>
      <c r="I103" s="27" t="s">
        <v>74</v>
      </c>
      <c r="J103" s="27" t="s">
        <v>74</v>
      </c>
      <c r="K103" s="33"/>
      <c r="L103" s="11" t="s">
        <v>71</v>
      </c>
      <c r="M103" s="70">
        <v>0.02</v>
      </c>
      <c r="N103" s="55">
        <v>1</v>
      </c>
      <c r="O103" s="80" t="s">
        <v>417</v>
      </c>
      <c r="P103" s="68">
        <v>0.02</v>
      </c>
      <c r="Q103" s="52">
        <f>+Tabla13[[#This Row],[ACUMULADO AVANCE ACTIVIDAD]]/Tabla13[[#This Row],[Meta 2020]]</f>
        <v>0</v>
      </c>
      <c r="R103" s="8" t="s">
        <v>413</v>
      </c>
      <c r="S103" s="8"/>
      <c r="T103" s="8" t="s">
        <v>189</v>
      </c>
      <c r="U103" s="8" t="s">
        <v>11</v>
      </c>
      <c r="V10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3" s="43"/>
      <c r="X103" s="43"/>
      <c r="Y103" s="43"/>
      <c r="Z103" s="77"/>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142"/>
    </row>
    <row r="104" spans="1:58" ht="105" x14ac:dyDescent="0.2">
      <c r="A104" s="316" t="s">
        <v>140</v>
      </c>
      <c r="B104" s="27" t="s">
        <v>146</v>
      </c>
      <c r="C104" s="58" t="s">
        <v>143</v>
      </c>
      <c r="D104" s="49" t="s">
        <v>138</v>
      </c>
      <c r="E104" s="27" t="s">
        <v>136</v>
      </c>
      <c r="F104" s="38" t="s">
        <v>131</v>
      </c>
      <c r="G104" s="37" t="s">
        <v>128</v>
      </c>
      <c r="H104" s="14" t="s">
        <v>67</v>
      </c>
      <c r="I104" s="27" t="s">
        <v>74</v>
      </c>
      <c r="J104" s="27" t="s">
        <v>74</v>
      </c>
      <c r="K104" s="33"/>
      <c r="L104" s="11" t="s">
        <v>71</v>
      </c>
      <c r="M104" s="70">
        <v>0.03</v>
      </c>
      <c r="N104" s="55">
        <v>4</v>
      </c>
      <c r="O104" s="8" t="s">
        <v>418</v>
      </c>
      <c r="P104" s="68">
        <v>0.03</v>
      </c>
      <c r="Q104" s="52">
        <f>+Tabla13[[#This Row],[ACUMULADO AVANCE ACTIVIDAD]]/Tabla13[[#This Row],[Meta 2020]]</f>
        <v>0</v>
      </c>
      <c r="R104" s="8" t="s">
        <v>445</v>
      </c>
      <c r="S104" s="8"/>
      <c r="T104" s="8" t="s">
        <v>158</v>
      </c>
      <c r="U104" s="8" t="s">
        <v>147</v>
      </c>
      <c r="V10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4" s="43"/>
      <c r="X104" s="43"/>
      <c r="Y104" s="43"/>
      <c r="Z104" s="77"/>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142"/>
    </row>
    <row r="105" spans="1:58" ht="105.75" thickBot="1" x14ac:dyDescent="0.25">
      <c r="A105" s="317" t="s">
        <v>140</v>
      </c>
      <c r="B105" s="144" t="s">
        <v>146</v>
      </c>
      <c r="C105" s="340" t="s">
        <v>143</v>
      </c>
      <c r="D105" s="318" t="s">
        <v>138</v>
      </c>
      <c r="E105" s="144" t="s">
        <v>136</v>
      </c>
      <c r="F105" s="319" t="s">
        <v>131</v>
      </c>
      <c r="G105" s="148" t="s">
        <v>128</v>
      </c>
      <c r="H105" s="339" t="s">
        <v>67</v>
      </c>
      <c r="I105" s="144" t="s">
        <v>229</v>
      </c>
      <c r="J105" s="144" t="s">
        <v>229</v>
      </c>
      <c r="K105" s="348"/>
      <c r="L105" s="150" t="s">
        <v>71</v>
      </c>
      <c r="M105" s="197">
        <v>0.03</v>
      </c>
      <c r="N105" s="157">
        <v>1</v>
      </c>
      <c r="O105" s="156" t="s">
        <v>414</v>
      </c>
      <c r="P105" s="329">
        <v>0.03</v>
      </c>
      <c r="Q105" s="238">
        <f>+Tabla13[[#This Row],[ACUMULADO AVANCE ACTIVIDAD]]/Tabla13[[#This Row],[Meta 2020]]</f>
        <v>0</v>
      </c>
      <c r="R105" s="156" t="s">
        <v>412</v>
      </c>
      <c r="S105" s="156"/>
      <c r="T105" s="156" t="s">
        <v>72</v>
      </c>
      <c r="U105" s="156" t="s">
        <v>78</v>
      </c>
      <c r="V10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5" s="162"/>
      <c r="X105" s="162"/>
      <c r="Y105" s="162"/>
      <c r="Z105" s="163"/>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4"/>
    </row>
    <row r="106" spans="1:58" ht="105" x14ac:dyDescent="0.2">
      <c r="A106" s="389" t="s">
        <v>140</v>
      </c>
      <c r="B106" s="108" t="s">
        <v>146</v>
      </c>
      <c r="C106" s="286" t="s">
        <v>143</v>
      </c>
      <c r="D106" s="287" t="s">
        <v>138</v>
      </c>
      <c r="E106" s="108" t="s">
        <v>136</v>
      </c>
      <c r="F106" s="288" t="s">
        <v>131</v>
      </c>
      <c r="G106" s="342" t="s">
        <v>129</v>
      </c>
      <c r="H106" s="343" t="s">
        <v>79</v>
      </c>
      <c r="I106" s="344" t="s">
        <v>121</v>
      </c>
      <c r="J106" s="345" t="s">
        <v>121</v>
      </c>
      <c r="K106" s="331" t="s">
        <v>82</v>
      </c>
      <c r="L106" s="290" t="s">
        <v>80</v>
      </c>
      <c r="M106" s="335">
        <v>0.04</v>
      </c>
      <c r="N106" s="346">
        <v>1</v>
      </c>
      <c r="O106" s="173" t="s">
        <v>81</v>
      </c>
      <c r="P106" s="335">
        <v>0.04</v>
      </c>
      <c r="Q106" s="115">
        <f>+Tabla13[[#This Row],[ACUMULADO AVANCE ACTIVIDAD]]/Tabla13[[#This Row],[Meta 2020]]</f>
        <v>0</v>
      </c>
      <c r="R106" s="173" t="s">
        <v>425</v>
      </c>
      <c r="S106" s="253">
        <v>373882148</v>
      </c>
      <c r="T106" s="173" t="s">
        <v>11</v>
      </c>
      <c r="U106" s="173" t="s">
        <v>11</v>
      </c>
      <c r="V106"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6" s="78"/>
      <c r="X106" s="78"/>
      <c r="Y106" s="78"/>
      <c r="Z106" s="119"/>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372"/>
    </row>
    <row r="107" spans="1:58" ht="105" x14ac:dyDescent="0.2">
      <c r="A107" s="316" t="s">
        <v>140</v>
      </c>
      <c r="B107" s="27" t="s">
        <v>146</v>
      </c>
      <c r="C107" s="58" t="s">
        <v>143</v>
      </c>
      <c r="D107" s="49" t="s">
        <v>138</v>
      </c>
      <c r="E107" s="27" t="s">
        <v>136</v>
      </c>
      <c r="F107" s="38" t="s">
        <v>131</v>
      </c>
      <c r="G107" s="36" t="s">
        <v>129</v>
      </c>
      <c r="H107" s="15" t="s">
        <v>79</v>
      </c>
      <c r="I107" s="34" t="s">
        <v>121</v>
      </c>
      <c r="J107" s="57" t="s">
        <v>121</v>
      </c>
      <c r="K107" s="2" t="s">
        <v>82</v>
      </c>
      <c r="L107" s="12" t="s">
        <v>80</v>
      </c>
      <c r="M107" s="68">
        <v>0.1</v>
      </c>
      <c r="N107" s="60">
        <v>1</v>
      </c>
      <c r="O107" s="41" t="s">
        <v>187</v>
      </c>
      <c r="P107" s="68">
        <v>0.1</v>
      </c>
      <c r="Q107" s="85">
        <f>+Tabla13[[#This Row],[ACUMULADO AVANCE ACTIVIDAD]]/Tabla13[[#This Row],[Meta 2020]]</f>
        <v>0</v>
      </c>
      <c r="R107" s="41" t="s">
        <v>426</v>
      </c>
      <c r="S107" s="41"/>
      <c r="T107" s="41" t="s">
        <v>55</v>
      </c>
      <c r="U107" s="41" t="s">
        <v>147</v>
      </c>
      <c r="V10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7" s="43"/>
      <c r="X107" s="43"/>
      <c r="Y107" s="43"/>
      <c r="Z107" s="77"/>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142"/>
    </row>
    <row r="108" spans="1:58" ht="105" x14ac:dyDescent="0.2">
      <c r="A108" s="316" t="s">
        <v>140</v>
      </c>
      <c r="B108" s="27" t="s">
        <v>146</v>
      </c>
      <c r="C108" s="58" t="s">
        <v>143</v>
      </c>
      <c r="D108" s="49" t="s">
        <v>138</v>
      </c>
      <c r="E108" s="27" t="s">
        <v>136</v>
      </c>
      <c r="F108" s="38" t="s">
        <v>131</v>
      </c>
      <c r="G108" s="36" t="s">
        <v>129</v>
      </c>
      <c r="H108" s="15" t="s">
        <v>79</v>
      </c>
      <c r="I108" s="34" t="s">
        <v>121</v>
      </c>
      <c r="J108" s="57" t="s">
        <v>121</v>
      </c>
      <c r="K108" s="2" t="s">
        <v>83</v>
      </c>
      <c r="L108" s="12" t="s">
        <v>80</v>
      </c>
      <c r="M108" s="68">
        <v>0.03</v>
      </c>
      <c r="N108" s="92">
        <v>1</v>
      </c>
      <c r="O108" s="41" t="s">
        <v>427</v>
      </c>
      <c r="P108" s="68">
        <v>0.03</v>
      </c>
      <c r="Q108" s="85">
        <f>+Tabla13[[#This Row],[ACUMULADO AVANCE ACTIVIDAD]]/Tabla13[[#This Row],[Meta 2020]]</f>
        <v>0</v>
      </c>
      <c r="R108" s="41" t="s">
        <v>437</v>
      </c>
      <c r="S108" s="41"/>
      <c r="T108" s="41" t="s">
        <v>11</v>
      </c>
      <c r="U108" s="41" t="s">
        <v>11</v>
      </c>
      <c r="V10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8" s="43"/>
      <c r="X108" s="43"/>
      <c r="Y108" s="43"/>
      <c r="Z108" s="77"/>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142"/>
    </row>
    <row r="109" spans="1:58" ht="105" x14ac:dyDescent="0.2">
      <c r="A109" s="316" t="s">
        <v>140</v>
      </c>
      <c r="B109" s="27" t="s">
        <v>146</v>
      </c>
      <c r="C109" s="58" t="s">
        <v>143</v>
      </c>
      <c r="D109" s="49" t="s">
        <v>138</v>
      </c>
      <c r="E109" s="27" t="s">
        <v>136</v>
      </c>
      <c r="F109" s="38" t="s">
        <v>131</v>
      </c>
      <c r="G109" s="36" t="s">
        <v>129</v>
      </c>
      <c r="H109" s="15" t="s">
        <v>79</v>
      </c>
      <c r="I109" s="34" t="s">
        <v>121</v>
      </c>
      <c r="J109" s="57" t="s">
        <v>121</v>
      </c>
      <c r="K109" s="2" t="s">
        <v>83</v>
      </c>
      <c r="L109" s="12" t="s">
        <v>80</v>
      </c>
      <c r="M109" s="68">
        <v>0.09</v>
      </c>
      <c r="N109" s="60">
        <v>1</v>
      </c>
      <c r="O109" s="41" t="s">
        <v>188</v>
      </c>
      <c r="P109" s="68">
        <v>0.09</v>
      </c>
      <c r="Q109" s="85">
        <f>+Tabla13[[#This Row],[ACUMULADO AVANCE ACTIVIDAD]]/Tabla13[[#This Row],[Meta 2020]]</f>
        <v>0</v>
      </c>
      <c r="R109" s="41" t="s">
        <v>429</v>
      </c>
      <c r="S109" s="41"/>
      <c r="T109" s="41" t="s">
        <v>55</v>
      </c>
      <c r="U109" s="41" t="s">
        <v>147</v>
      </c>
      <c r="V10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9" s="43"/>
      <c r="X109" s="43"/>
      <c r="Y109" s="43"/>
      <c r="Z109" s="77"/>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142"/>
    </row>
    <row r="110" spans="1:58" ht="105" x14ac:dyDescent="0.2">
      <c r="A110" s="316" t="s">
        <v>140</v>
      </c>
      <c r="B110" s="27" t="s">
        <v>146</v>
      </c>
      <c r="C110" s="58" t="s">
        <v>143</v>
      </c>
      <c r="D110" s="49" t="s">
        <v>138</v>
      </c>
      <c r="E110" s="27" t="s">
        <v>136</v>
      </c>
      <c r="F110" s="38" t="s">
        <v>131</v>
      </c>
      <c r="G110" s="36" t="s">
        <v>129</v>
      </c>
      <c r="H110" s="15" t="s">
        <v>79</v>
      </c>
      <c r="I110" s="34" t="s">
        <v>121</v>
      </c>
      <c r="J110" s="57" t="s">
        <v>121</v>
      </c>
      <c r="K110" s="2" t="s">
        <v>84</v>
      </c>
      <c r="L110" s="12" t="s">
        <v>80</v>
      </c>
      <c r="M110" s="68">
        <v>0.03</v>
      </c>
      <c r="N110" s="92">
        <v>1</v>
      </c>
      <c r="O110" s="41" t="s">
        <v>428</v>
      </c>
      <c r="P110" s="68">
        <v>0.03</v>
      </c>
      <c r="Q110" s="85">
        <f>+Tabla13[[#This Row],[ACUMULADO AVANCE ACTIVIDAD]]/Tabla13[[#This Row],[Meta 2020]]</f>
        <v>0</v>
      </c>
      <c r="R110" s="41" t="s">
        <v>438</v>
      </c>
      <c r="S110" s="41"/>
      <c r="T110" s="41" t="s">
        <v>11</v>
      </c>
      <c r="U110" s="41" t="s">
        <v>11</v>
      </c>
      <c r="V1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0" s="43"/>
      <c r="X110" s="43"/>
      <c r="Y110" s="43"/>
      <c r="Z110" s="77"/>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142"/>
    </row>
    <row r="111" spans="1:58" ht="105" x14ac:dyDescent="0.2">
      <c r="A111" s="316" t="s">
        <v>140</v>
      </c>
      <c r="B111" s="27" t="s">
        <v>146</v>
      </c>
      <c r="C111" s="58" t="s">
        <v>143</v>
      </c>
      <c r="D111" s="49" t="s">
        <v>138</v>
      </c>
      <c r="E111" s="27" t="s">
        <v>136</v>
      </c>
      <c r="F111" s="38" t="s">
        <v>131</v>
      </c>
      <c r="G111" s="36" t="s">
        <v>129</v>
      </c>
      <c r="H111" s="15" t="s">
        <v>79</v>
      </c>
      <c r="I111" s="34" t="s">
        <v>121</v>
      </c>
      <c r="J111" s="57" t="s">
        <v>121</v>
      </c>
      <c r="K111" s="2" t="s">
        <v>84</v>
      </c>
      <c r="L111" s="12" t="s">
        <v>80</v>
      </c>
      <c r="M111" s="68">
        <v>0.09</v>
      </c>
      <c r="N111" s="60">
        <v>1</v>
      </c>
      <c r="O111" s="41" t="s">
        <v>85</v>
      </c>
      <c r="P111" s="68">
        <v>0.09</v>
      </c>
      <c r="Q111" s="85">
        <f>+Tabla13[[#This Row],[ACUMULADO AVANCE ACTIVIDAD]]/Tabla13[[#This Row],[Meta 2020]]</f>
        <v>0</v>
      </c>
      <c r="R111" s="41" t="s">
        <v>430</v>
      </c>
      <c r="S111" s="41"/>
      <c r="T111" s="41" t="s">
        <v>55</v>
      </c>
      <c r="U111" s="41" t="s">
        <v>147</v>
      </c>
      <c r="V1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1" s="43"/>
      <c r="X111" s="43"/>
      <c r="Y111" s="43"/>
      <c r="Z111" s="77"/>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142"/>
    </row>
    <row r="112" spans="1:58" ht="105" x14ac:dyDescent="0.2">
      <c r="A112" s="316" t="s">
        <v>140</v>
      </c>
      <c r="B112" s="27" t="s">
        <v>146</v>
      </c>
      <c r="C112" s="58" t="s">
        <v>143</v>
      </c>
      <c r="D112" s="49" t="s">
        <v>138</v>
      </c>
      <c r="E112" s="27" t="s">
        <v>136</v>
      </c>
      <c r="F112" s="38" t="s">
        <v>131</v>
      </c>
      <c r="G112" s="36" t="s">
        <v>129</v>
      </c>
      <c r="H112" s="15" t="s">
        <v>79</v>
      </c>
      <c r="I112" s="34" t="s">
        <v>121</v>
      </c>
      <c r="J112" s="57" t="s">
        <v>121</v>
      </c>
      <c r="K112" s="2" t="s">
        <v>86</v>
      </c>
      <c r="L112" s="12" t="s">
        <v>80</v>
      </c>
      <c r="M112" s="68">
        <v>0.03</v>
      </c>
      <c r="N112" s="92">
        <v>1</v>
      </c>
      <c r="O112" s="41" t="s">
        <v>439</v>
      </c>
      <c r="P112" s="68">
        <v>0.03</v>
      </c>
      <c r="Q112" s="85">
        <f>+Tabla13[[#This Row],[ACUMULADO AVANCE ACTIVIDAD]]/Tabla13[[#This Row],[Meta 2020]]</f>
        <v>0</v>
      </c>
      <c r="R112" s="41" t="s">
        <v>440</v>
      </c>
      <c r="S112" s="41"/>
      <c r="T112" s="41" t="s">
        <v>11</v>
      </c>
      <c r="U112" s="41" t="s">
        <v>11</v>
      </c>
      <c r="V1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2" s="43"/>
      <c r="X112" s="43"/>
      <c r="Y112" s="43"/>
      <c r="Z112" s="77"/>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142"/>
    </row>
    <row r="113" spans="1:58" ht="105.75" thickBot="1" x14ac:dyDescent="0.25">
      <c r="A113" s="317" t="s">
        <v>140</v>
      </c>
      <c r="B113" s="144" t="s">
        <v>146</v>
      </c>
      <c r="C113" s="340" t="s">
        <v>143</v>
      </c>
      <c r="D113" s="318" t="s">
        <v>138</v>
      </c>
      <c r="E113" s="144" t="s">
        <v>136</v>
      </c>
      <c r="F113" s="319" t="s">
        <v>131</v>
      </c>
      <c r="G113" s="354" t="s">
        <v>129</v>
      </c>
      <c r="H113" s="320" t="s">
        <v>79</v>
      </c>
      <c r="I113" s="355" t="s">
        <v>121</v>
      </c>
      <c r="J113" s="356" t="s">
        <v>121</v>
      </c>
      <c r="K113" s="341" t="s">
        <v>86</v>
      </c>
      <c r="L113" s="357" t="s">
        <v>80</v>
      </c>
      <c r="M113" s="329">
        <v>0.09</v>
      </c>
      <c r="N113" s="60">
        <v>1</v>
      </c>
      <c r="O113" s="194" t="s">
        <v>87</v>
      </c>
      <c r="P113" s="329">
        <v>0.09</v>
      </c>
      <c r="Q113" s="158">
        <f>+Tabla13[[#This Row],[ACUMULADO AVANCE ACTIVIDAD]]/Tabla13[[#This Row],[Meta 2020]]</f>
        <v>0</v>
      </c>
      <c r="R113" s="194" t="s">
        <v>431</v>
      </c>
      <c r="S113" s="194"/>
      <c r="T113" s="194" t="s">
        <v>55</v>
      </c>
      <c r="U113" s="194" t="s">
        <v>147</v>
      </c>
      <c r="V113"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3" s="162"/>
      <c r="X113" s="162"/>
      <c r="Y113" s="162"/>
      <c r="Z113" s="163"/>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4"/>
    </row>
    <row r="114" spans="1:58" ht="105" x14ac:dyDescent="0.2">
      <c r="A114" s="309" t="s">
        <v>140</v>
      </c>
      <c r="B114" s="121" t="s">
        <v>146</v>
      </c>
      <c r="C114" s="337" t="s">
        <v>143</v>
      </c>
      <c r="D114" s="310" t="s">
        <v>138</v>
      </c>
      <c r="E114" s="121" t="s">
        <v>136</v>
      </c>
      <c r="F114" s="311" t="s">
        <v>131</v>
      </c>
      <c r="G114" s="350" t="s">
        <v>129</v>
      </c>
      <c r="H114" s="312" t="s">
        <v>79</v>
      </c>
      <c r="I114" s="351" t="s">
        <v>121</v>
      </c>
      <c r="J114" s="352" t="s">
        <v>121</v>
      </c>
      <c r="K114" s="338" t="s">
        <v>89</v>
      </c>
      <c r="L114" s="207" t="s">
        <v>88</v>
      </c>
      <c r="M114" s="314">
        <v>0.1</v>
      </c>
      <c r="N114" s="353">
        <v>1</v>
      </c>
      <c r="O114" s="189" t="s">
        <v>443</v>
      </c>
      <c r="P114" s="314">
        <v>0.1</v>
      </c>
      <c r="Q114" s="135">
        <f>+Tabla13[[#This Row],[ACUMULADO AVANCE ACTIVIDAD]]/Tabla13[[#This Row],[Meta 2020]]</f>
        <v>0</v>
      </c>
      <c r="R114" s="189" t="s">
        <v>444</v>
      </c>
      <c r="S114" s="189"/>
      <c r="T114" s="189" t="s">
        <v>55</v>
      </c>
      <c r="U114" s="189" t="s">
        <v>147</v>
      </c>
      <c r="V114"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4" s="131"/>
      <c r="X114" s="131"/>
      <c r="Y114" s="131"/>
      <c r="Z114" s="139"/>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40"/>
    </row>
    <row r="115" spans="1:58" ht="105" x14ac:dyDescent="0.2">
      <c r="A115" s="316" t="s">
        <v>140</v>
      </c>
      <c r="B115" s="27" t="s">
        <v>146</v>
      </c>
      <c r="C115" s="58" t="s">
        <v>143</v>
      </c>
      <c r="D115" s="49" t="s">
        <v>138</v>
      </c>
      <c r="E115" s="27" t="s">
        <v>136</v>
      </c>
      <c r="F115" s="38" t="s">
        <v>131</v>
      </c>
      <c r="G115" s="36" t="s">
        <v>129</v>
      </c>
      <c r="H115" s="15" t="s">
        <v>79</v>
      </c>
      <c r="I115" s="34" t="s">
        <v>121</v>
      </c>
      <c r="J115" s="57" t="s">
        <v>121</v>
      </c>
      <c r="K115" s="2" t="s">
        <v>91</v>
      </c>
      <c r="L115" s="6" t="s">
        <v>88</v>
      </c>
      <c r="M115" s="68">
        <v>0.05</v>
      </c>
      <c r="N115" s="92">
        <v>1</v>
      </c>
      <c r="O115" s="41" t="s">
        <v>90</v>
      </c>
      <c r="P115" s="68">
        <v>0.05</v>
      </c>
      <c r="Q115" s="85">
        <f>+Tabla13[[#This Row],[ACUMULADO AVANCE ACTIVIDAD]]/Tabla13[[#This Row],[Meta 2020]]</f>
        <v>0</v>
      </c>
      <c r="R115" s="41" t="s">
        <v>435</v>
      </c>
      <c r="S115" s="41"/>
      <c r="T115" s="41" t="s">
        <v>72</v>
      </c>
      <c r="U115" s="41" t="s">
        <v>72</v>
      </c>
      <c r="V11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5" s="43"/>
      <c r="X115" s="43"/>
      <c r="Y115" s="43"/>
      <c r="Z115" s="77"/>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142"/>
    </row>
    <row r="116" spans="1:58" ht="105" x14ac:dyDescent="0.2">
      <c r="A116" s="316" t="s">
        <v>140</v>
      </c>
      <c r="B116" s="27" t="s">
        <v>146</v>
      </c>
      <c r="C116" s="58" t="s">
        <v>143</v>
      </c>
      <c r="D116" s="49" t="s">
        <v>138</v>
      </c>
      <c r="E116" s="27" t="s">
        <v>136</v>
      </c>
      <c r="F116" s="38" t="s">
        <v>131</v>
      </c>
      <c r="G116" s="36" t="s">
        <v>129</v>
      </c>
      <c r="H116" s="15" t="s">
        <v>79</v>
      </c>
      <c r="I116" s="34" t="s">
        <v>121</v>
      </c>
      <c r="J116" s="57" t="s">
        <v>121</v>
      </c>
      <c r="K116" s="2" t="s">
        <v>92</v>
      </c>
      <c r="L116" s="6" t="s">
        <v>88</v>
      </c>
      <c r="M116" s="68">
        <v>0.05</v>
      </c>
      <c r="N116" s="92">
        <v>1</v>
      </c>
      <c r="O116" s="41" t="s">
        <v>433</v>
      </c>
      <c r="P116" s="68">
        <v>0.05</v>
      </c>
      <c r="Q116" s="85">
        <f>+Tabla13[[#This Row],[ACUMULADO AVANCE ACTIVIDAD]]/Tabla13[[#This Row],[Meta 2020]]</f>
        <v>0</v>
      </c>
      <c r="R116" s="41" t="s">
        <v>434</v>
      </c>
      <c r="S116" s="41"/>
      <c r="T116" s="41" t="s">
        <v>11</v>
      </c>
      <c r="U116" s="41" t="s">
        <v>11</v>
      </c>
      <c r="V1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6" s="43"/>
      <c r="X116" s="43"/>
      <c r="Y116" s="43"/>
      <c r="Z116" s="77"/>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142"/>
    </row>
    <row r="117" spans="1:58" ht="105" x14ac:dyDescent="0.2">
      <c r="A117" s="316" t="s">
        <v>140</v>
      </c>
      <c r="B117" s="27" t="s">
        <v>146</v>
      </c>
      <c r="C117" s="58" t="s">
        <v>143</v>
      </c>
      <c r="D117" s="49" t="s">
        <v>138</v>
      </c>
      <c r="E117" s="27" t="s">
        <v>136</v>
      </c>
      <c r="F117" s="38" t="s">
        <v>131</v>
      </c>
      <c r="G117" s="36" t="s">
        <v>129</v>
      </c>
      <c r="H117" s="15" t="s">
        <v>79</v>
      </c>
      <c r="I117" s="34" t="s">
        <v>121</v>
      </c>
      <c r="J117" s="57" t="s">
        <v>121</v>
      </c>
      <c r="K117" s="2" t="s">
        <v>92</v>
      </c>
      <c r="L117" s="6" t="s">
        <v>88</v>
      </c>
      <c r="M117" s="68">
        <v>0.2</v>
      </c>
      <c r="N117" s="60">
        <v>1</v>
      </c>
      <c r="O117" s="41" t="s">
        <v>93</v>
      </c>
      <c r="P117" s="68">
        <v>0.2</v>
      </c>
      <c r="Q117" s="85">
        <f>+Tabla13[[#This Row],[ACUMULADO AVANCE ACTIVIDAD]]/Tabla13[[#This Row],[Meta 2020]]</f>
        <v>0</v>
      </c>
      <c r="R117" s="41" t="s">
        <v>432</v>
      </c>
      <c r="S117" s="41"/>
      <c r="T117" s="41" t="s">
        <v>55</v>
      </c>
      <c r="U117" s="41" t="s">
        <v>147</v>
      </c>
      <c r="V1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7" s="43"/>
      <c r="X117" s="43"/>
      <c r="Y117" s="43"/>
      <c r="Z117" s="77"/>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142"/>
    </row>
    <row r="118" spans="1:58" ht="105.75" thickBot="1" x14ac:dyDescent="0.25">
      <c r="A118" s="317" t="s">
        <v>140</v>
      </c>
      <c r="B118" s="144" t="s">
        <v>146</v>
      </c>
      <c r="C118" s="340" t="s">
        <v>143</v>
      </c>
      <c r="D118" s="318" t="s">
        <v>138</v>
      </c>
      <c r="E118" s="144" t="s">
        <v>136</v>
      </c>
      <c r="F118" s="319" t="s">
        <v>131</v>
      </c>
      <c r="G118" s="354" t="s">
        <v>129</v>
      </c>
      <c r="H118" s="320" t="s">
        <v>79</v>
      </c>
      <c r="I118" s="355" t="s">
        <v>121</v>
      </c>
      <c r="J118" s="356" t="s">
        <v>121</v>
      </c>
      <c r="K118" s="292" t="s">
        <v>95</v>
      </c>
      <c r="L118" s="209" t="s">
        <v>88</v>
      </c>
      <c r="M118" s="329">
        <v>0.1</v>
      </c>
      <c r="N118" s="399">
        <v>1</v>
      </c>
      <c r="O118" s="194" t="s">
        <v>94</v>
      </c>
      <c r="P118" s="329">
        <v>0.1</v>
      </c>
      <c r="Q118" s="158">
        <f>+Tabla13[[#This Row],[ACUMULADO AVANCE ACTIVIDAD]]/Tabla13[[#This Row],[Meta 2020]]</f>
        <v>0</v>
      </c>
      <c r="R118" s="194" t="s">
        <v>436</v>
      </c>
      <c r="S118" s="194"/>
      <c r="T118" s="194" t="s">
        <v>72</v>
      </c>
      <c r="U118" s="194" t="s">
        <v>152</v>
      </c>
      <c r="V11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8" s="162"/>
      <c r="X118" s="162"/>
      <c r="Y118" s="162"/>
      <c r="Z118" s="163"/>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4"/>
    </row>
    <row r="119" spans="1:58" ht="105" x14ac:dyDescent="0.2">
      <c r="A119" s="389" t="s">
        <v>140</v>
      </c>
      <c r="B119" s="108" t="s">
        <v>146</v>
      </c>
      <c r="C119" s="286" t="s">
        <v>143</v>
      </c>
      <c r="D119" s="287" t="s">
        <v>138</v>
      </c>
      <c r="E119" s="108" t="s">
        <v>136</v>
      </c>
      <c r="F119" s="413" t="s">
        <v>246</v>
      </c>
      <c r="G119" s="413" t="s">
        <v>246</v>
      </c>
      <c r="H119" s="413" t="s">
        <v>246</v>
      </c>
      <c r="I119" s="413" t="s">
        <v>247</v>
      </c>
      <c r="J119" s="413" t="s">
        <v>248</v>
      </c>
      <c r="K119" s="413" t="s">
        <v>246</v>
      </c>
      <c r="L119" s="413" t="s">
        <v>246</v>
      </c>
      <c r="M119" s="413" t="s">
        <v>246</v>
      </c>
      <c r="N119" s="414" t="s">
        <v>246</v>
      </c>
      <c r="O119" s="173" t="s">
        <v>255</v>
      </c>
      <c r="P119" s="335">
        <v>1</v>
      </c>
      <c r="Q119" s="415">
        <v>0</v>
      </c>
      <c r="R119" s="173" t="s">
        <v>253</v>
      </c>
      <c r="S119" s="413" t="s">
        <v>246</v>
      </c>
      <c r="T119" s="173" t="s">
        <v>72</v>
      </c>
      <c r="U119" s="173" t="s">
        <v>147</v>
      </c>
      <c r="V119" s="118">
        <f>+X119+AA119+AD119+AG119+AJ119+AM119+AP119+AS119+AV119+AY119+BB119+BE119</f>
        <v>0</v>
      </c>
      <c r="W119" s="78"/>
      <c r="X119" s="78"/>
      <c r="Y119" s="78"/>
      <c r="Z119" s="78"/>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6"/>
      <c r="BE119" s="416"/>
      <c r="BF119" s="417"/>
    </row>
    <row r="120" spans="1:58" ht="105" x14ac:dyDescent="0.2">
      <c r="A120" s="316" t="s">
        <v>140</v>
      </c>
      <c r="B120" s="27" t="s">
        <v>146</v>
      </c>
      <c r="C120" s="58" t="s">
        <v>143</v>
      </c>
      <c r="D120" s="49" t="s">
        <v>138</v>
      </c>
      <c r="E120" s="27" t="s">
        <v>136</v>
      </c>
      <c r="F120" s="82" t="s">
        <v>246</v>
      </c>
      <c r="G120" s="82" t="s">
        <v>246</v>
      </c>
      <c r="H120" s="82" t="s">
        <v>246</v>
      </c>
      <c r="I120" s="82" t="s">
        <v>118</v>
      </c>
      <c r="J120" s="82" t="s">
        <v>248</v>
      </c>
      <c r="K120" s="82" t="s">
        <v>246</v>
      </c>
      <c r="L120" s="82" t="s">
        <v>246</v>
      </c>
      <c r="M120" s="82" t="s">
        <v>246</v>
      </c>
      <c r="N120" s="93" t="s">
        <v>246</v>
      </c>
      <c r="O120" s="41" t="s">
        <v>257</v>
      </c>
      <c r="P120" s="68">
        <v>1</v>
      </c>
      <c r="Q120" s="83">
        <v>0</v>
      </c>
      <c r="R120" s="41" t="s">
        <v>249</v>
      </c>
      <c r="S120" s="82" t="s">
        <v>246</v>
      </c>
      <c r="T120" s="41" t="s">
        <v>11</v>
      </c>
      <c r="U120" s="41" t="s">
        <v>147</v>
      </c>
      <c r="V120" s="74">
        <f t="shared" ref="V120:V122" si="0">+X120+AA120+AD120+AG120+AJ120+AM120+AP120+AS120+AV120+AY120+BB120+BE120</f>
        <v>0</v>
      </c>
      <c r="W120" s="43"/>
      <c r="X120" s="43"/>
      <c r="Y120" s="43"/>
      <c r="Z120" s="77"/>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236"/>
    </row>
    <row r="121" spans="1:58" ht="105" x14ac:dyDescent="0.2">
      <c r="A121" s="316" t="s">
        <v>140</v>
      </c>
      <c r="B121" s="27" t="s">
        <v>146</v>
      </c>
      <c r="C121" s="58" t="s">
        <v>143</v>
      </c>
      <c r="D121" s="49" t="s">
        <v>138</v>
      </c>
      <c r="E121" s="27" t="s">
        <v>136</v>
      </c>
      <c r="F121" s="82" t="s">
        <v>246</v>
      </c>
      <c r="G121" s="82" t="s">
        <v>246</v>
      </c>
      <c r="H121" s="82" t="s">
        <v>246</v>
      </c>
      <c r="I121" s="82" t="s">
        <v>118</v>
      </c>
      <c r="J121" s="82" t="s">
        <v>248</v>
      </c>
      <c r="K121" s="82" t="s">
        <v>246</v>
      </c>
      <c r="L121" s="82" t="s">
        <v>246</v>
      </c>
      <c r="M121" s="82" t="s">
        <v>246</v>
      </c>
      <c r="N121" s="93" t="s">
        <v>246</v>
      </c>
      <c r="O121" s="41" t="s">
        <v>256</v>
      </c>
      <c r="P121" s="68">
        <v>1</v>
      </c>
      <c r="Q121" s="83">
        <v>0</v>
      </c>
      <c r="R121" s="41" t="s">
        <v>250</v>
      </c>
      <c r="S121" s="82" t="s">
        <v>246</v>
      </c>
      <c r="T121" s="41" t="s">
        <v>11</v>
      </c>
      <c r="U121" s="41" t="s">
        <v>147</v>
      </c>
      <c r="V121" s="74">
        <f t="shared" si="0"/>
        <v>0</v>
      </c>
      <c r="W121" s="43"/>
      <c r="X121" s="43"/>
      <c r="Y121" s="43"/>
      <c r="Z121" s="77"/>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236"/>
    </row>
    <row r="122" spans="1:58" ht="105.75" thickBot="1" x14ac:dyDescent="0.25">
      <c r="A122" s="317" t="s">
        <v>140</v>
      </c>
      <c r="B122" s="144" t="s">
        <v>146</v>
      </c>
      <c r="C122" s="340" t="s">
        <v>254</v>
      </c>
      <c r="D122" s="318" t="s">
        <v>138</v>
      </c>
      <c r="E122" s="144" t="s">
        <v>136</v>
      </c>
      <c r="F122" s="365" t="s">
        <v>246</v>
      </c>
      <c r="G122" s="365" t="s">
        <v>246</v>
      </c>
      <c r="H122" s="365" t="s">
        <v>246</v>
      </c>
      <c r="I122" s="365" t="s">
        <v>247</v>
      </c>
      <c r="J122" s="365" t="s">
        <v>248</v>
      </c>
      <c r="K122" s="365" t="s">
        <v>246</v>
      </c>
      <c r="L122" s="365" t="s">
        <v>246</v>
      </c>
      <c r="M122" s="365" t="s">
        <v>246</v>
      </c>
      <c r="N122" s="366" t="s">
        <v>246</v>
      </c>
      <c r="O122" s="194" t="s">
        <v>251</v>
      </c>
      <c r="P122" s="411">
        <v>1</v>
      </c>
      <c r="Q122" s="407">
        <v>0</v>
      </c>
      <c r="R122" s="412" t="s">
        <v>252</v>
      </c>
      <c r="S122" s="365" t="s">
        <v>246</v>
      </c>
      <c r="T122" s="194" t="s">
        <v>72</v>
      </c>
      <c r="U122" s="194" t="s">
        <v>147</v>
      </c>
      <c r="V122" s="183">
        <f t="shared" si="0"/>
        <v>0</v>
      </c>
      <c r="W122" s="162"/>
      <c r="X122" s="162"/>
      <c r="Y122" s="162"/>
      <c r="Z122" s="163"/>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4"/>
    </row>
    <row r="123" spans="1:58" x14ac:dyDescent="0.2">
      <c r="M123" s="59"/>
      <c r="N123" s="94"/>
      <c r="O123" s="59"/>
      <c r="P123" s="59"/>
      <c r="Q123" s="59"/>
      <c r="R123" s="66"/>
      <c r="S123" s="59"/>
      <c r="T123" s="59"/>
      <c r="U123" s="59"/>
    </row>
    <row r="124" spans="1:58" x14ac:dyDescent="0.2">
      <c r="M124" s="59"/>
      <c r="N124" s="94"/>
      <c r="O124" s="59"/>
      <c r="P124" s="59"/>
      <c r="Q124" s="59"/>
      <c r="R124" s="66"/>
      <c r="S124" s="59"/>
      <c r="T124" s="59"/>
      <c r="U124" s="59"/>
    </row>
    <row r="125" spans="1:58" x14ac:dyDescent="0.2">
      <c r="M125" s="59"/>
      <c r="N125" s="94"/>
      <c r="O125" s="59"/>
      <c r="P125" s="59"/>
      <c r="Q125" s="59"/>
      <c r="R125" s="66"/>
      <c r="S125" s="59"/>
      <c r="T125" s="59"/>
      <c r="U125" s="59"/>
    </row>
    <row r="126" spans="1:58" x14ac:dyDescent="0.2">
      <c r="M126" s="59"/>
      <c r="N126" s="94"/>
      <c r="O126" s="59"/>
      <c r="P126" s="59"/>
      <c r="Q126" s="59"/>
      <c r="R126" s="66"/>
      <c r="S126" s="59"/>
      <c r="T126" s="59"/>
      <c r="U126" s="59"/>
    </row>
    <row r="127" spans="1:58" x14ac:dyDescent="0.2">
      <c r="M127" s="59"/>
      <c r="N127" s="94"/>
      <c r="O127" s="59"/>
      <c r="P127" s="59"/>
      <c r="Q127" s="59"/>
      <c r="R127" s="66"/>
      <c r="S127" s="59"/>
      <c r="T127" s="59"/>
      <c r="U127" s="59"/>
    </row>
    <row r="128" spans="1:58" x14ac:dyDescent="0.2">
      <c r="M128" s="59"/>
      <c r="N128" s="94"/>
      <c r="O128" s="59"/>
      <c r="P128" s="59"/>
      <c r="Q128" s="59"/>
      <c r="R128" s="66"/>
      <c r="S128" s="59"/>
      <c r="T128" s="59"/>
      <c r="U128" s="59"/>
    </row>
    <row r="129" spans="13:21" x14ac:dyDescent="0.2">
      <c r="M129" s="59"/>
      <c r="N129" s="94"/>
      <c r="O129" s="59"/>
      <c r="P129" s="59"/>
      <c r="Q129" s="59"/>
      <c r="R129" s="66"/>
      <c r="S129" s="59"/>
      <c r="T129" s="59"/>
      <c r="U129" s="59"/>
    </row>
    <row r="130" spans="13:21" x14ac:dyDescent="0.2">
      <c r="M130" s="59"/>
      <c r="N130" s="94"/>
      <c r="O130" s="59"/>
      <c r="P130" s="59"/>
      <c r="Q130" s="59"/>
      <c r="R130" s="66"/>
      <c r="S130" s="59"/>
      <c r="T130" s="59"/>
      <c r="U130" s="59"/>
    </row>
    <row r="131" spans="13:21" x14ac:dyDescent="0.2">
      <c r="M131" s="59"/>
      <c r="N131" s="94"/>
      <c r="O131" s="59"/>
      <c r="P131" s="59"/>
      <c r="Q131" s="59"/>
      <c r="R131" s="66"/>
      <c r="S131" s="59"/>
      <c r="T131" s="59"/>
      <c r="U131" s="59"/>
    </row>
    <row r="132" spans="13:21" x14ac:dyDescent="0.2">
      <c r="M132" s="59"/>
      <c r="N132" s="94"/>
      <c r="O132" s="59"/>
      <c r="P132" s="59"/>
      <c r="Q132" s="59"/>
      <c r="R132" s="66"/>
      <c r="S132" s="59"/>
      <c r="T132" s="59"/>
      <c r="U132" s="59"/>
    </row>
    <row r="133" spans="13:21" x14ac:dyDescent="0.2">
      <c r="M133" s="59"/>
      <c r="N133" s="94"/>
      <c r="O133" s="59"/>
      <c r="P133" s="59"/>
      <c r="Q133" s="59"/>
      <c r="R133" s="66"/>
      <c r="S133" s="59"/>
      <c r="T133" s="59"/>
      <c r="U133" s="59"/>
    </row>
    <row r="134" spans="13:21" x14ac:dyDescent="0.2">
      <c r="M134" s="59"/>
      <c r="N134" s="94"/>
      <c r="O134" s="59"/>
      <c r="P134" s="59"/>
      <c r="Q134" s="59"/>
      <c r="R134" s="66"/>
      <c r="S134" s="59"/>
      <c r="T134" s="59"/>
      <c r="U134" s="59"/>
    </row>
    <row r="135" spans="13:21" x14ac:dyDescent="0.2">
      <c r="M135" s="59"/>
      <c r="N135" s="94"/>
      <c r="O135" s="59"/>
      <c r="P135" s="59"/>
      <c r="Q135" s="59"/>
      <c r="R135" s="66"/>
      <c r="S135" s="59"/>
      <c r="T135" s="59"/>
      <c r="U135" s="59"/>
    </row>
    <row r="136" spans="13:21" x14ac:dyDescent="0.2">
      <c r="M136" s="59"/>
      <c r="N136" s="94"/>
      <c r="O136" s="59"/>
      <c r="P136" s="59"/>
      <c r="Q136" s="59"/>
      <c r="R136" s="66"/>
      <c r="S136" s="59"/>
      <c r="T136" s="59"/>
      <c r="U136" s="59"/>
    </row>
    <row r="137" spans="13:21" x14ac:dyDescent="0.2">
      <c r="M137" s="59"/>
      <c r="N137" s="94"/>
      <c r="O137" s="59"/>
      <c r="P137" s="59"/>
      <c r="Q137" s="59"/>
      <c r="R137" s="66"/>
      <c r="S137" s="59"/>
      <c r="T137" s="59"/>
      <c r="U137" s="59"/>
    </row>
    <row r="138" spans="13:21" x14ac:dyDescent="0.2">
      <c r="M138" s="59"/>
      <c r="N138" s="94"/>
      <c r="O138" s="59"/>
      <c r="P138" s="59"/>
      <c r="Q138" s="59"/>
      <c r="R138" s="66"/>
      <c r="S138" s="59"/>
      <c r="T138" s="59"/>
      <c r="U138" s="59"/>
    </row>
    <row r="139" spans="13:21" x14ac:dyDescent="0.2">
      <c r="M139" s="59"/>
      <c r="N139" s="94"/>
      <c r="O139" s="59"/>
      <c r="P139" s="59"/>
      <c r="Q139" s="59"/>
      <c r="R139" s="66"/>
      <c r="S139" s="59"/>
      <c r="T139" s="59"/>
      <c r="U139" s="59"/>
    </row>
    <row r="140" spans="13:21" x14ac:dyDescent="0.2">
      <c r="M140" s="59"/>
      <c r="N140" s="94"/>
      <c r="O140" s="59"/>
      <c r="P140" s="59"/>
      <c r="Q140" s="59"/>
      <c r="R140" s="66"/>
      <c r="S140" s="59"/>
      <c r="T140" s="59"/>
      <c r="U140" s="59"/>
    </row>
    <row r="141" spans="13:21" x14ac:dyDescent="0.2">
      <c r="M141" s="59"/>
      <c r="N141" s="94"/>
      <c r="O141" s="59"/>
      <c r="P141" s="59"/>
      <c r="Q141" s="59"/>
      <c r="R141" s="66"/>
      <c r="S141" s="59"/>
      <c r="T141" s="59"/>
      <c r="U141" s="59"/>
    </row>
    <row r="142" spans="13:21" x14ac:dyDescent="0.2">
      <c r="M142" s="59"/>
      <c r="N142" s="94"/>
      <c r="O142" s="59"/>
      <c r="P142" s="59"/>
      <c r="Q142" s="59"/>
      <c r="R142" s="66"/>
      <c r="S142" s="59"/>
      <c r="T142" s="59"/>
      <c r="U142" s="59"/>
    </row>
  </sheetData>
  <conditionalFormatting sqref="L3:L4 L8:L9 L6 L11:L14">
    <cfRule type="duplicateValues" dxfId="97" priority="9"/>
  </conditionalFormatting>
  <conditionalFormatting sqref="L3:L4 L8:L9 L6 L11:L14">
    <cfRule type="duplicateValues" dxfId="96" priority="10"/>
  </conditionalFormatting>
  <conditionalFormatting sqref="L2">
    <cfRule type="duplicateValues" dxfId="95" priority="7"/>
  </conditionalFormatting>
  <conditionalFormatting sqref="L2">
    <cfRule type="duplicateValues" dxfId="94" priority="8"/>
  </conditionalFormatting>
  <conditionalFormatting sqref="L7">
    <cfRule type="duplicateValues" dxfId="93" priority="5"/>
  </conditionalFormatting>
  <conditionalFormatting sqref="L7">
    <cfRule type="duplicateValues" dxfId="92" priority="6"/>
  </conditionalFormatting>
  <conditionalFormatting sqref="L5">
    <cfRule type="duplicateValues" dxfId="91" priority="3"/>
  </conditionalFormatting>
  <conditionalFormatting sqref="L5">
    <cfRule type="duplicateValues" dxfId="90" priority="4"/>
  </conditionalFormatting>
  <conditionalFormatting sqref="L10">
    <cfRule type="duplicateValues" dxfId="89" priority="1"/>
  </conditionalFormatting>
  <conditionalFormatting sqref="L10">
    <cfRule type="duplicateValues" dxfId="88" priority="2"/>
  </conditionalFormatting>
  <dataValidations count="1">
    <dataValidation type="list" allowBlank="1" showInputMessage="1" showErrorMessage="1" sqref="K68:K69 P57 R56 T68 U81 T50:U50 U83 U85 U87 U89 T56:T63 O56:O57 O21:P28 R110:R111 O110:O111 J21:L32 R91:R94 J97:K102 R23 L97:L105 T21:T28 N22:N28 O68:P68 R68 L114:M118 L46:L63 J50:K63 U58:U63 U72 T71:T79 O76:O78 R72:R78 O71:P75 L68:L88 U75:U79 O91:O94 U91:U94 T81:T104 J91:L96 I93:I102 P76:P122 M106:M113">
      <formula1>META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Mejoramiento Condiciones</vt:lpstr>
      <vt:lpstr>Fortalecimiento Procesos </vt:lpstr>
      <vt:lpstr>CONSOLIDADO PAA 2020</vt:lpstr>
      <vt:lpstr>Seguimiento</vt:lpstr>
      <vt:lpstr>'Fortalecimiento Procesos '!Área_de_impresión</vt:lpstr>
      <vt:lpstr>'Mejoramiento Condiciones'!Área_de_impresión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dcterms:created xsi:type="dcterms:W3CDTF">2019-12-26T14:40:22Z</dcterms:created>
  <dcterms:modified xsi:type="dcterms:W3CDTF">2020-04-27T05:29:23Z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fc4feadb-0944-41c7-a2f4-d7566520891b</vt:lpwstr>
  </property>
</Properties>
</file>