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2021\DG_100.37 INFORMES\37_7 Informe a otras entidades\EKOGUI\A JUN 2021\"/>
    </mc:Choice>
  </mc:AlternateContent>
  <bookViews>
    <workbookView xWindow="-105" yWindow="-105" windowWidth="23250" windowHeight="12570" activeTab="1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definedNames>
    <definedName name="_xlnm.Print_Area" localSheetId="2">ABOGADOS!$A$1:$J$27</definedName>
    <definedName name="_xlnm.Print_Area" localSheetId="5">ARBITRAMENTOS!$A$1:$J$20</definedName>
    <definedName name="_xlnm.Print_Area" localSheetId="3">JUDICIALES!$A$1:$K$38</definedName>
    <definedName name="_xlnm.Print_Area" localSheetId="6">PAGOS!$A$1:$I$14</definedName>
    <definedName name="_xlnm.Print_Area" localSheetId="4">PREJUDICIALES!$A$1:$I$33</definedName>
    <definedName name="_xlnm.Print_Area" localSheetId="7">'Resumen general'!$A$1:$H$26</definedName>
    <definedName name="_xlnm.Print_Area" localSheetId="1">USUARIOS!$A$1:$H$27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<sst xmlns="http://schemas.openxmlformats.org/spreadsheetml/2006/main" count="260" uniqueCount="165">
  <si>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</si>
  <si>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</si>
  <si>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</si>
  <si>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</si>
  <si>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</si>
  <si>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</si>
  <si>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</si>
  <si>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</si>
  <si>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</si>
  <si>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</si>
  <si>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</si>
  <si>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</si>
  <si>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</si>
  <si>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</si>
  <si>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</si>
  <si>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</si>
  <si>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</si>
  <si>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</si>
  <si>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</si>
  <si>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</si>
  <si>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</si>
  <si>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</si>
  <si>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</si>
  <si>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</si>
  <si>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</si>
  <si>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</si>
  <si>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</si>
  <si>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</si>
  <si>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</si>
  <si>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</si>
  <si>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</si>
  <si>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</si>
  <si>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</si>
  <si>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</si>
  <si>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</si>
  <si>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</si>
  <si>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</si>
  <si>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</si>
  <si>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</si>
  <si>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</si>
  <si>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</si>
  <si>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</si>
  <si>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</si>
  <si>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</si>
  <si>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</si>
  <si>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</si>
  <si>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</si>
  <si>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</si>
  <si>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</si>
  <si>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</si>
  <si>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</si>
  <si>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</si>
  <si>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</si>
  <si>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</si>
  <si>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</si>
  <si>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</si>
  <si>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</si>
  <si>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</si>
  <si>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</si>
  <si>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</si>
  <si>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</si>
  <si>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</si>
  <si>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</si>
  <si>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</si>
  <si>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</si>
  <si>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</si>
  <si>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</si>
  <si>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</si>
  <si>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</si>
  <si>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</si>
  <si>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</si>
  <si>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</si>
  <si>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</si>
  <si>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</si>
  <si>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</si>
  <si>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</si>
  <si>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</si>
  <si>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</si>
  <si>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</si>
  <si>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</si>
  <si>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</si>
  <si>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</si>
  <si>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</si>
  <si>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</si>
  <si>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</si>
  <si>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</si>
  <si>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</si>
  <si>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</si>
  <si>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</si>
  <si>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</si>
  <si>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</si>
  <si>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</si>
  <si>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</si>
  <si>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</si>
  <si>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</si>
  <si>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</si>
  <si>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</si>
  <si>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</si>
  <si>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</si>
  <si>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</si>
  <si>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</si>
  <si>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</si>
  <si>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</si>
  <si>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</si>
  <si>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</si>
  <si>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</si>
  <si>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</si>
  <si>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</si>
  <si>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</si>
  <si>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</si>
  <si>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</si>
  <si>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</si>
  <si>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</si>
  <si>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</si>
  <si>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</si>
  <si>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</si>
  <si>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</si>
  <si>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</si>
  <si>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</si>
  <si>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</si>
  <si>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</si>
  <si>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</si>
  <si>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</si>
  <si>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</si>
  <si>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</si>
  <si>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</si>
  <si>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</si>
  <si>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</si>
  <si>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</si>
  <si>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</si>
  <si>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</si>
  <si>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</si>
  <si>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</si>
  <si>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</si>
  <si>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</si>
  <si>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</si>
  <si>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</si>
  <si>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</si>
  <si>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</si>
  <si>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</si>
  <si>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</si>
  <si>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</si>
  <si>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</si>
  <si>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</si>
  <si>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</si>
  <si>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</si>
  <si>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</si>
  <si>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</si>
  <si>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</si>
  <si>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</si>
  <si>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</si>
  <si>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</si>
  <si>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</si>
  <si>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</si>
  <si>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</si>
  <si>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</si>
  <si>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</si>
  <si>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</si>
  <si>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</si>
  <si>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DIEGO MAURICIO SANCHEZ OSPINA</t>
  </si>
  <si>
    <t xml:space="preserve">INSTITUTO NACIONAL PARA CIEGOS </t>
  </si>
  <si>
    <t>MARIA ELENA ORDONEZ BURBANO</t>
  </si>
  <si>
    <t xml:space="preserve">Recibieron capacitación el profesional con rol de abogado en plataforma Ekogui y el abogado de apoyo de la Oficina de Control Interno / Una vez efectuada la revisión de los ID eKOGUI (2043828), se concluye que
se ha realizado el registro del proceso 22 días despues del fallo.  </t>
  </si>
  <si>
    <t>La única fuente de información de la entidad es es el sistema Ekogui / todos los procesos cuentan con abogado / Proceso con código 11001310302920180033900 fecha última actuación 2021/07/19 (sentencia)  y se encuentra aún en estado ACTIVO / Proceso con código 11001310302920150050100 se encuentra registrado dos veces en la plataforma en calidad de ACTIVO</t>
  </si>
  <si>
    <t>MARÍA ELENA ORDÓÑEZ BURBANO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</si>
</sst>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T19"/>
  <sheetViews>
    <sheetView tabSelected="1" view="pageBreakPreview" zoomScale="60" zoomScaleNormal="100" workbookViewId="0">
      <selection activeCell="F11" sqref="F11"/>
    </sheetView>
  </sheetViews>
  <sheetFormatPr baseColWidth="10" defaultColWidth="11.42578125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44438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13</v>
      </c>
      <c r="D12" s="60"/>
      <c r="E12" s="58"/>
      <c r="F12" s="59"/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0</v>
      </c>
      <c r="J12" s="42">
        <f t="shared" ref="J12:J17" si="2">+IF(C12="No",1,0)</f>
        <v>1</v>
      </c>
    </row>
    <row r="13" spans="2:20" x14ac:dyDescent="0.25">
      <c r="B13" s="21" t="s">
        <v>1</v>
      </c>
      <c r="C13" s="57" t="s">
        <v>12</v>
      </c>
      <c r="D13" s="60">
        <v>44088</v>
      </c>
      <c r="E13" s="58" t="s">
        <v>159</v>
      </c>
      <c r="F13" s="59"/>
      <c r="G13" s="56" t="str">
        <f t="shared" ref="G13:G17" si="3">+IF(C13="SI",IF(F13&lt;$G$10,"DESACTUALIZADO",""),"")</f>
        <v>DESACTUALIZADO</v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13</v>
      </c>
      <c r="D14" s="60"/>
      <c r="E14" s="58"/>
      <c r="F14" s="59"/>
      <c r="G14" s="56" t="str">
        <f t="shared" si="3"/>
        <v/>
      </c>
      <c r="H14" s="42">
        <f t="shared" si="0"/>
        <v>0</v>
      </c>
      <c r="I14" s="42">
        <f t="shared" si="1"/>
        <v>0</v>
      </c>
      <c r="J14" s="42">
        <f t="shared" si="2"/>
        <v>1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44419</v>
      </c>
      <c r="E15" s="58" t="s">
        <v>164</v>
      </c>
      <c r="F15" s="59">
        <v>44400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44088</v>
      </c>
      <c r="E16" s="58" t="s">
        <v>159</v>
      </c>
      <c r="F16" s="59"/>
      <c r="G16" s="56" t="str">
        <f t="shared" si="3"/>
        <v>DESACTUALIZADO</v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44088</v>
      </c>
      <c r="E17" s="58" t="s">
        <v>159</v>
      </c>
      <c r="F17" s="59"/>
      <c r="G17" s="56" t="str">
        <f t="shared" si="3"/>
        <v>DESACTUALIZADO</v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/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>
      <formula1>$T$7:$T$9</formula1>
    </dataValidation>
    <dataValidation type="date" allowBlank="1" showInputMessage="1" showErrorMessage="1" sqref="D9">
      <formula1>44378</formula1>
      <formula2>44439</formula2>
    </dataValidation>
    <dataValidation type="date" allowBlank="1" showInputMessage="1" showErrorMessage="1" sqref="D12:D17 F12:F17">
      <formula1>40544</formula1>
      <formula2>44439</formula2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25"/>
  <sheetViews>
    <sheetView showGridLines="0" view="pageBreakPreview" zoomScale="60" zoomScaleNormal="100" workbookViewId="0">
      <selection activeCell="D14" sqref="D1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>
        <v>44438</v>
      </c>
      <c r="E7" s="26"/>
      <c r="F7" s="95" t="str">
        <f>"Seleccione una muestra de "&amp;V3&amp;" abogados activos y complete la siguiente tabla"</f>
        <v>Seleccione una muestra de 1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1</v>
      </c>
      <c r="H10" s="16"/>
    </row>
    <row r="11" spans="2:22" x14ac:dyDescent="0.25">
      <c r="B11" s="14"/>
      <c r="C11" s="20" t="s">
        <v>21</v>
      </c>
      <c r="D11" s="57"/>
      <c r="E11" s="6"/>
      <c r="F11" s="20" t="s">
        <v>104</v>
      </c>
      <c r="G11" s="57">
        <v>1</v>
      </c>
      <c r="H11" s="16"/>
    </row>
    <row r="12" spans="2:22" x14ac:dyDescent="0.25">
      <c r="B12" s="14"/>
      <c r="C12" s="20" t="s">
        <v>22</v>
      </c>
      <c r="D12" s="57">
        <v>1</v>
      </c>
      <c r="E12" s="6"/>
      <c r="F12" s="20" t="s">
        <v>105</v>
      </c>
      <c r="G12" s="57">
        <v>1</v>
      </c>
      <c r="H12" s="16"/>
    </row>
    <row r="13" spans="2:22" x14ac:dyDescent="0.25">
      <c r="B13" s="14"/>
      <c r="C13" s="20" t="s">
        <v>26</v>
      </c>
      <c r="D13" s="57">
        <v>1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/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0</v>
      </c>
      <c r="E17" s="6"/>
      <c r="F17" s="20" t="s">
        <v>119</v>
      </c>
      <c r="G17" s="57">
        <v>1</v>
      </c>
      <c r="H17" s="16"/>
    </row>
    <row r="18" spans="2:8" x14ac:dyDescent="0.25">
      <c r="B18" s="14"/>
      <c r="C18" s="20" t="s">
        <v>136</v>
      </c>
      <c r="D18" s="57">
        <v>0</v>
      </c>
      <c r="E18" s="6"/>
      <c r="F18" s="50" t="s">
        <v>88</v>
      </c>
      <c r="G18" s="57"/>
      <c r="H18" s="16"/>
    </row>
    <row r="19" spans="2:8" x14ac:dyDescent="0.25">
      <c r="B19" s="14"/>
      <c r="C19" s="67"/>
      <c r="E19" s="6"/>
      <c r="F19" s="20" t="s">
        <v>108</v>
      </c>
      <c r="G19" s="57"/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/>
      <c r="H20" s="16"/>
    </row>
    <row r="21" spans="2:8" x14ac:dyDescent="0.25">
      <c r="B21" s="14"/>
      <c r="C21" s="99"/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>
      <formula1>44378</formula1>
      <formula2>44439</formula2>
    </dataValidation>
  </dataValidation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34"/>
  <sheetViews>
    <sheetView showGridLines="0" view="pageBreakPreview" zoomScale="60" zoomScaleNormal="98" workbookViewId="0">
      <selection activeCell="G16" sqref="G16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/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0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0</v>
      </c>
      <c r="H10" s="15"/>
      <c r="I10" s="16"/>
    </row>
    <row r="11" spans="2:23" x14ac:dyDescent="0.25">
      <c r="B11" s="14"/>
      <c r="C11" s="20" t="s">
        <v>28</v>
      </c>
      <c r="D11" s="57">
        <v>12</v>
      </c>
      <c r="E11" s="6"/>
      <c r="F11" s="20" t="s">
        <v>91</v>
      </c>
      <c r="G11" s="57">
        <v>0</v>
      </c>
      <c r="H11" s="15"/>
      <c r="I11" s="16"/>
    </row>
    <row r="12" spans="2:23" x14ac:dyDescent="0.25">
      <c r="B12" s="14"/>
      <c r="C12" s="20" t="s">
        <v>29</v>
      </c>
      <c r="D12" s="57">
        <v>12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0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10</v>
      </c>
      <c r="I15" s="16"/>
    </row>
    <row r="16" spans="2:23" x14ac:dyDescent="0.25">
      <c r="B16" s="14"/>
      <c r="C16" s="20" t="s">
        <v>156</v>
      </c>
      <c r="D16" s="57">
        <v>0</v>
      </c>
      <c r="E16" s="6"/>
      <c r="F16" s="20" t="s">
        <v>143</v>
      </c>
      <c r="G16" s="57">
        <v>10</v>
      </c>
      <c r="H16" s="15"/>
      <c r="I16" s="16"/>
    </row>
    <row r="17" spans="2:9" x14ac:dyDescent="0.25">
      <c r="B17" s="14"/>
      <c r="C17" s="20" t="s">
        <v>157</v>
      </c>
      <c r="D17" s="57">
        <v>0</v>
      </c>
      <c r="E17" s="6"/>
      <c r="F17" s="20" t="s">
        <v>144</v>
      </c>
      <c r="G17" s="57">
        <v>0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0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1</v>
      </c>
      <c r="E21" s="6"/>
      <c r="F21" s="20" t="s">
        <v>69</v>
      </c>
      <c r="G21" s="57">
        <v>1</v>
      </c>
      <c r="H21" s="57"/>
      <c r="I21" s="16"/>
    </row>
    <row r="22" spans="2:9" ht="15" customHeight="1" x14ac:dyDescent="0.25">
      <c r="B22" s="14"/>
      <c r="C22" s="68" t="s">
        <v>90</v>
      </c>
      <c r="D22" s="69">
        <v>1</v>
      </c>
      <c r="E22" s="6"/>
      <c r="F22" s="20" t="s">
        <v>70</v>
      </c>
      <c r="G22" s="57">
        <v>2</v>
      </c>
      <c r="H22" s="57"/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0</v>
      </c>
      <c r="H23" s="57"/>
      <c r="I23" s="16"/>
    </row>
    <row r="24" spans="2:9" x14ac:dyDescent="0.25">
      <c r="B24" s="14"/>
      <c r="C24" s="15"/>
      <c r="E24" s="6"/>
      <c r="F24" s="20" t="s">
        <v>72</v>
      </c>
      <c r="G24" s="57">
        <v>5</v>
      </c>
      <c r="H24" s="57"/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0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>
        <v>11</v>
      </c>
      <c r="E28" s="6"/>
      <c r="F28" s="99" t="s">
        <v>163</v>
      </c>
      <c r="G28" s="100"/>
      <c r="H28" s="101"/>
      <c r="I28" s="16"/>
    </row>
    <row r="29" spans="2:9" x14ac:dyDescent="0.25">
      <c r="B29" s="14"/>
      <c r="C29" s="20" t="s">
        <v>94</v>
      </c>
      <c r="D29" s="57">
        <v>1</v>
      </c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>
        <v>0</v>
      </c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>
        <v>0</v>
      </c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>
        <v>0</v>
      </c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>
      <formula1>44378</formula1>
      <formula2>44439</formula2>
    </dataValidation>
  </dataValidations>
  <pageMargins left="0.7" right="0.7" top="0.75" bottom="0.75" header="0.3" footer="0.3"/>
  <pageSetup scale="59" orientation="landscape" r:id="rId1"/>
  <colBreaks count="1" manualBreakCount="1">
    <brk id="11" max="33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23"/>
  <sheetViews>
    <sheetView showGridLines="0" view="pageBreakPreview" zoomScale="60" zoomScaleNormal="100" workbookViewId="0">
      <selection activeCell="D17" sqref="D17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0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0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0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0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0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0</v>
      </c>
      <c r="E13" s="6"/>
      <c r="F13" s="20" t="s">
        <v>61</v>
      </c>
      <c r="G13" s="57">
        <v>0</v>
      </c>
      <c r="H13" s="16"/>
    </row>
    <row r="14" spans="2:22" x14ac:dyDescent="0.25">
      <c r="B14" s="14"/>
      <c r="C14" s="20" t="s">
        <v>86</v>
      </c>
      <c r="D14" s="57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1</v>
      </c>
      <c r="E17" s="6"/>
      <c r="F17" s="114"/>
      <c r="G17" s="115"/>
      <c r="H17" s="16"/>
    </row>
    <row r="18" spans="2:8" x14ac:dyDescent="0.25">
      <c r="B18" s="14"/>
      <c r="C18" s="20" t="s">
        <v>149</v>
      </c>
      <c r="D18" s="57">
        <v>0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pageSetup scale="60" orientation="landscape" r:id="rId1"/>
  <colBreaks count="1" manualBreakCount="1">
    <brk id="9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"/>
  <sheetViews>
    <sheetView showGridLines="0" view="pageBreakPreview" zoomScale="60" zoomScaleNormal="100" workbookViewId="0">
      <selection activeCell="V6" sqref="V6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0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0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/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scale="67" orientation="landscape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11"/>
  <sheetViews>
    <sheetView showGridLines="0" view="pageBreakPreview" zoomScale="60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/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13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scale="76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M26"/>
  <sheetViews>
    <sheetView showGridLines="0"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 t="s">
        <v>160</v>
      </c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 t="s">
        <v>161</v>
      </c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0.66666666666666663</v>
      </c>
      <c r="E9" s="43" t="s">
        <v>47</v>
      </c>
      <c r="F9" s="43">
        <f>+PREJUDICIALES!$D$11</f>
        <v>0</v>
      </c>
    </row>
    <row r="10" spans="2:13" x14ac:dyDescent="0.25">
      <c r="B10" s="43" t="s">
        <v>40</v>
      </c>
      <c r="C10" s="43">
        <f>+ABOGADOS!$D$12+SUM(USUARIOS!I12:I17)</f>
        <v>5</v>
      </c>
      <c r="E10" s="43" t="s">
        <v>45</v>
      </c>
      <c r="F10" s="45" t="str">
        <f>IFERROR(PREJUDICIALES!$D$11/PREJUDICIALES!$D$10,"")</f>
        <v/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 t="str">
        <f>IFERROR(PREJUDICIALES!$G$13/PREJUDICIALES!$V$3,"")</f>
        <v/>
      </c>
    </row>
    <row r="12" spans="2:13" x14ac:dyDescent="0.25">
      <c r="B12" s="43" t="s">
        <v>41</v>
      </c>
      <c r="C12" s="45">
        <f>IFERROR((ABOGADOS!$G$17+ABOGADOS!$G$18+ABOGADOS!$G$19*0.5)/ABOGADOS!D12,"")</f>
        <v>1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12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 t="str">
        <f>IFERROR(JUDICIALES!$G$11/JUDICIALES!$G$10,"")</f>
        <v/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12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1</v>
      </c>
      <c r="E19" s="43" t="s">
        <v>50</v>
      </c>
      <c r="F19" s="43" t="str">
        <f>+IF(PAGOS!D9="No","No aplica","si")</f>
        <v>No aplica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 t="s">
        <v>162</v>
      </c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 xml:space="preserve">INSTITUTO NACIONAL PARA CIEGOS </v>
      </c>
      <c r="B3" t="str">
        <f>'Resumen general'!C6</f>
        <v>MARIA ELENA ORDONEZ BURBANO</v>
      </c>
      <c r="C3" t="str">
        <f>+USUARIOS!C12</f>
        <v>No</v>
      </c>
      <c r="D3" t="str">
        <f>+USUARIOS!C13</f>
        <v>Si</v>
      </c>
      <c r="E3" t="str">
        <f>+USUARIOS!C14</f>
        <v>No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0</v>
      </c>
      <c r="J3">
        <f>+ABOGADOS!D12</f>
        <v>1</v>
      </c>
      <c r="K3">
        <f>+ABOGADOS!D13</f>
        <v>1</v>
      </c>
      <c r="L3">
        <f>+ABOGADOS!D14</f>
        <v>0</v>
      </c>
      <c r="M3">
        <f>+ABOGADOS!D17</f>
        <v>0</v>
      </c>
      <c r="N3">
        <f>+ABOGADOS!D18</f>
        <v>0</v>
      </c>
      <c r="O3">
        <f>+ABOGADOS!G10</f>
        <v>1</v>
      </c>
      <c r="P3">
        <f>+ABOGADOS!G11</f>
        <v>1</v>
      </c>
      <c r="Q3">
        <f>+ABOGADOS!G12</f>
        <v>1</v>
      </c>
      <c r="S3">
        <f>+JUDICIALES!D11</f>
        <v>12</v>
      </c>
      <c r="T3">
        <f>+JUDICIALES!D12</f>
        <v>12</v>
      </c>
      <c r="U3">
        <f>+JUDICIALES!D13</f>
        <v>0</v>
      </c>
      <c r="V3">
        <f>+JUDICIALES!D16</f>
        <v>0</v>
      </c>
      <c r="W3">
        <f>+JUDICIALES!D17</f>
        <v>0</v>
      </c>
      <c r="X3">
        <f>+JUDICIALES!D21</f>
        <v>1</v>
      </c>
      <c r="Y3">
        <f>+JUDICIALES!D22</f>
        <v>1</v>
      </c>
      <c r="Z3">
        <f>+JUDICIALES!G9</f>
        <v>0</v>
      </c>
      <c r="AA3">
        <f>+JUDICIALES!G10</f>
        <v>0</v>
      </c>
      <c r="AB3">
        <f>+JUDICIALES!G11</f>
        <v>0</v>
      </c>
      <c r="AC3">
        <f>+JUDICIALES!G15</f>
        <v>10</v>
      </c>
      <c r="AD3">
        <f>+JUDICIALES!G16</f>
        <v>10</v>
      </c>
      <c r="AE3">
        <f>+JUDICIALES!G17</f>
        <v>0</v>
      </c>
      <c r="AF3">
        <f>+JUDICIALES!G18</f>
        <v>0</v>
      </c>
      <c r="AG3">
        <f>+JUDICIALES!G21</f>
        <v>1</v>
      </c>
      <c r="AH3">
        <f>+JUDICIALES!G22</f>
        <v>2</v>
      </c>
      <c r="AI3">
        <f>+JUDICIALES!G23</f>
        <v>0</v>
      </c>
      <c r="AJ3">
        <f>+JUDICIALES!G24</f>
        <v>5</v>
      </c>
      <c r="AK3">
        <f>+JUDICIALES!H21</f>
        <v>0</v>
      </c>
      <c r="AL3">
        <f>+JUDICIALES!H22</f>
        <v>0</v>
      </c>
      <c r="AM3">
        <f>+JUDICIALES!H23</f>
        <v>0</v>
      </c>
      <c r="AN3">
        <f>+JUDICIALES!H24</f>
        <v>0</v>
      </c>
      <c r="AO3">
        <f>+PREJUDICIALES!D10</f>
        <v>0</v>
      </c>
      <c r="AP3">
        <f>+PREJUDICIALES!D11</f>
        <v>0</v>
      </c>
      <c r="AQ3">
        <f>+PREJUDICIALES!D12</f>
        <v>0</v>
      </c>
      <c r="AR3">
        <f>+PREJUDICIALES!D13</f>
        <v>0</v>
      </c>
      <c r="AS3">
        <f>+PREJUDICIALES!D14</f>
        <v>0</v>
      </c>
      <c r="AT3">
        <f>+PREJUDICIALES!D17</f>
        <v>1</v>
      </c>
      <c r="AU3">
        <f>+PREJUDICIALES!D18</f>
        <v>0</v>
      </c>
      <c r="AV3">
        <f>+PREJUDICIALES!G12</f>
        <v>0</v>
      </c>
      <c r="AW3">
        <f>+PREJUDICIALES!G13</f>
        <v>0</v>
      </c>
      <c r="AX3">
        <f>+ARBITRAMENTOS!D9</f>
        <v>0</v>
      </c>
      <c r="AY3">
        <f>+ARBITRAMENTOS!D10</f>
        <v>0</v>
      </c>
      <c r="AZ3" t="str">
        <f>+PAGOS!D9</f>
        <v>No</v>
      </c>
      <c r="BA3">
        <f>+PAGOS!D10</f>
        <v>0</v>
      </c>
      <c r="BB3" s="82">
        <f>USUARIOS!D9</f>
        <v>44438</v>
      </c>
      <c r="BC3" s="82">
        <f>ABOGADOS!D7</f>
        <v>44438</v>
      </c>
      <c r="BD3" s="82">
        <f>JUDICIALES!D8</f>
        <v>0</v>
      </c>
      <c r="BE3">
        <f>JUDICIALES!D28</f>
        <v>11</v>
      </c>
      <c r="BF3">
        <f>JUDICIALES!D29</f>
        <v>1</v>
      </c>
      <c r="BG3">
        <f>JUDICIALES!D30</f>
        <v>0</v>
      </c>
      <c r="BH3">
        <f>JUDICIALES!D31</f>
        <v>0</v>
      </c>
      <c r="BI3">
        <f>JUDICIALES!D32</f>
        <v>0</v>
      </c>
      <c r="BJ3">
        <f>+USUARIOS!C19</f>
        <v>0</v>
      </c>
      <c r="BK3">
        <f>+ABOGADOS!C21</f>
        <v>0</v>
      </c>
      <c r="BL3" t="str">
        <f>+JUDICIALES!F28</f>
        <v>La única fuente de información de la entidad es es el sistema Ekogui / todos los procesos cuentan con abogado / Proceso con código 11001310302920180033900 fecha última actuación 2021/07/19 (sentencia)  y se encuentra aún en estado ACTIVO / Proceso con código 11001310302920150050100 se encuentra registrado dos veces en la plataforma en calidad de ACTIVO</v>
      </c>
      <c r="BM3">
        <f>+PREJUDICIALES!F17</f>
        <v>0</v>
      </c>
      <c r="BN3">
        <f>+ARBITRAMENTOS!C13</f>
        <v>0</v>
      </c>
      <c r="BO3">
        <f>+PAGOS!F8</f>
        <v>0</v>
      </c>
      <c r="BP3" t="str">
        <f>'Resumen general'!B23</f>
        <v xml:space="preserve">Recibieron capacitación el profesional con rol de abogado en plataforma Ekogui y el abogado de apoyo de la Oficina de Control Interno / Una vez efectuada la revisión de los ID eKOGUI (2043828), se concluye que
se ha realizado el registro del proceso 22 días despues del fallo.  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 xml:space="preserve">INSTITUTO NACIONAL PARA CIEGOS </v>
      </c>
      <c r="B13" t="s">
        <v>0</v>
      </c>
      <c r="C13" t="str">
        <f>USUARIOS!C12</f>
        <v>No</v>
      </c>
      <c r="D13">
        <f>USUARIOS!D12</f>
        <v>0</v>
      </c>
      <c r="E13">
        <f>USUARIOS!E12</f>
        <v>0</v>
      </c>
      <c r="F13">
        <f>USUARIOS!F12</f>
        <v>0</v>
      </c>
      <c r="G13" t="str">
        <f>USUARIOS!G12</f>
        <v/>
      </c>
    </row>
    <row r="14" spans="1:68" x14ac:dyDescent="0.25">
      <c r="A14" t="str">
        <f t="shared" si="0"/>
        <v xml:space="preserve">INSTITUTO NACIONAL PARA CIEGOS </v>
      </c>
      <c r="B14" t="s">
        <v>1</v>
      </c>
      <c r="C14" t="str">
        <f>USUARIOS!C13</f>
        <v>Si</v>
      </c>
      <c r="D14">
        <f>USUARIOS!D13</f>
        <v>44088</v>
      </c>
      <c r="E14" t="str">
        <f>USUARIOS!E13</f>
        <v>DIEGO MAURICIO SANCHEZ OSPINA</v>
      </c>
      <c r="F14">
        <f>USUARIOS!F13</f>
        <v>0</v>
      </c>
      <c r="G14" t="str">
        <f>USUARIOS!G13</f>
        <v>DESACTUALIZADO</v>
      </c>
    </row>
    <row r="15" spans="1:68" x14ac:dyDescent="0.25">
      <c r="A15" t="str">
        <f t="shared" si="0"/>
        <v xml:space="preserve">INSTITUTO NACIONAL PARA CIEGOS </v>
      </c>
      <c r="B15" t="s">
        <v>2</v>
      </c>
      <c r="C15" t="str">
        <f>USUARIOS!C14</f>
        <v>No</v>
      </c>
      <c r="D15">
        <f>USUARIOS!D14</f>
        <v>0</v>
      </c>
      <c r="E15">
        <f>USUARIOS!E14</f>
        <v>0</v>
      </c>
      <c r="F15">
        <f>USUARIOS!F14</f>
        <v>0</v>
      </c>
      <c r="G15" t="str">
        <f>USUARIOS!G14</f>
        <v/>
      </c>
    </row>
    <row r="16" spans="1:68" x14ac:dyDescent="0.25">
      <c r="A16" t="str">
        <f t="shared" si="0"/>
        <v xml:space="preserve">INSTITUTO NACIONAL PARA CIEGOS </v>
      </c>
      <c r="B16" t="s">
        <v>3</v>
      </c>
      <c r="C16" t="str">
        <f>USUARIOS!C15</f>
        <v>Si</v>
      </c>
      <c r="D16">
        <f>USUARIOS!D15</f>
        <v>44419</v>
      </c>
      <c r="E16" t="str">
        <f>USUARIOS!E15</f>
        <v>MARÍA ELENA ORDÓÑEZ BURBANO</v>
      </c>
      <c r="F16">
        <f>USUARIOS!F15</f>
        <v>44400</v>
      </c>
      <c r="G16" t="str">
        <f>USUARIOS!G15</f>
        <v/>
      </c>
    </row>
    <row r="17" spans="1:7" x14ac:dyDescent="0.25">
      <c r="A17" t="str">
        <f t="shared" si="0"/>
        <v xml:space="preserve">INSTITUTO NACIONAL PARA CIEGOS </v>
      </c>
      <c r="B17" t="s">
        <v>4</v>
      </c>
      <c r="C17" t="str">
        <f>USUARIOS!C16</f>
        <v>Si</v>
      </c>
      <c r="D17">
        <f>USUARIOS!D16</f>
        <v>44088</v>
      </c>
      <c r="E17" t="str">
        <f>USUARIOS!E16</f>
        <v>DIEGO MAURICIO SANCHEZ OSPINA</v>
      </c>
      <c r="F17">
        <f>USUARIOS!F16</f>
        <v>0</v>
      </c>
      <c r="G17" t="str">
        <f>USUARIOS!G16</f>
        <v>DESACTUALIZADO</v>
      </c>
    </row>
    <row r="18" spans="1:7" x14ac:dyDescent="0.25">
      <c r="A18" t="str">
        <f t="shared" si="0"/>
        <v xml:space="preserve">INSTITUTO NACIONAL PARA CIEGOS </v>
      </c>
      <c r="B18" t="s">
        <v>5</v>
      </c>
      <c r="C18" t="str">
        <f>USUARIOS!C17</f>
        <v>Si</v>
      </c>
      <c r="D18">
        <f>USUARIOS!D17</f>
        <v>44088</v>
      </c>
      <c r="E18" t="str">
        <f>USUARIOS!E17</f>
        <v>DIEGO MAURICIO SANCHEZ OSPINA</v>
      </c>
      <c r="F18">
        <f>USUARIOS!F17</f>
        <v>0</v>
      </c>
      <c r="G18" t="str">
        <f>USUARIOS!G17</f>
        <v>DESACTUALIZADO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  <vt:lpstr>ABOGADOS!Área_de_impresión</vt:lpstr>
      <vt:lpstr>ARBITRAMENTOS!Área_de_impresión</vt:lpstr>
      <vt:lpstr>JUDICIALES!Área_de_impresión</vt:lpstr>
      <vt:lpstr>PAGOS!Área_de_impresión</vt:lpstr>
      <vt:lpstr>PREJUDICIALES!Área_de_impresión</vt:lpstr>
      <vt:lpstr>'Resumen general'!Área_de_impresión</vt:lpstr>
      <vt:lpstr>USUARIOS!Área_de_impresión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Apoyo Control Interno</cp:lastModifiedBy>
  <cp:lastPrinted>2021-12-13T15:27:43Z</cp:lastPrinted>
  <dcterms:created xsi:type="dcterms:W3CDTF">2020-06-25T21:16:25Z</dcterms:created>
  <dcterms:modified xsi:type="dcterms:W3CDTF">2021-12-13T15:28:41Z</dcterms:modified>
</cp:coreProperties>
</file>