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672C5A91-72E2-4754-A874-CEA3FC3492C3}" xr6:coauthVersionLast="36" xr6:coauthVersionMax="36" xr10:uidLastSave="{00000000-0000-0000-0000-000000000000}"/>
  <bookViews>
    <workbookView xWindow="0" yWindow="0" windowWidth="24000" windowHeight="9525" xr2:uid="{CA4F11E2-3045-4CAF-BF95-10672AA74F60}"/>
  </bookViews>
  <sheets>
    <sheet name="SEGUIMIENTO PROYECTOS" sheetId="1" r:id="rId1"/>
  </sheets>
  <definedNames>
    <definedName name="_xlnm._FilterDatabase" localSheetId="0" hidden="1">'SEGUIMIENTO PROYECTOS'!$A$1:$Z$6</definedName>
    <definedName name="k" localSheetId="0">#REF!</definedName>
    <definedName name="k">#REF!</definedName>
    <definedName name="META" localSheetId="0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C18" i="1"/>
  <c r="D18" i="1" s="1"/>
  <c r="C17" i="1"/>
  <c r="D17" i="1" s="1"/>
  <c r="V13" i="1"/>
  <c r="U13" i="1"/>
  <c r="T13" i="1"/>
  <c r="S13" i="1"/>
  <c r="R13" i="1"/>
  <c r="Q13" i="1"/>
  <c r="P13" i="1"/>
  <c r="O13" i="1"/>
  <c r="N13" i="1"/>
  <c r="M13" i="1"/>
  <c r="L13" i="1"/>
  <c r="K13" i="1"/>
  <c r="Z12" i="1"/>
  <c r="Y12" i="1"/>
  <c r="X12" i="1"/>
  <c r="W12" i="1"/>
  <c r="J12" i="1"/>
  <c r="F12" i="1" s="1"/>
  <c r="I12" i="1"/>
  <c r="H12" i="1"/>
  <c r="G12" i="1"/>
  <c r="Z11" i="1"/>
  <c r="Y11" i="1"/>
  <c r="X11" i="1"/>
  <c r="W11" i="1"/>
  <c r="J11" i="1"/>
  <c r="I11" i="1"/>
  <c r="H11" i="1"/>
  <c r="G11" i="1"/>
  <c r="V6" i="1"/>
  <c r="U6" i="1"/>
  <c r="T6" i="1"/>
  <c r="S6" i="1"/>
  <c r="R6" i="1"/>
  <c r="Q6" i="1"/>
  <c r="P6" i="1"/>
  <c r="O6" i="1"/>
  <c r="N6" i="1"/>
  <c r="M6" i="1"/>
  <c r="L6" i="1"/>
  <c r="K6" i="1"/>
  <c r="Z5" i="1"/>
  <c r="Y5" i="1"/>
  <c r="X5" i="1"/>
  <c r="W5" i="1"/>
  <c r="J5" i="1"/>
  <c r="I5" i="1"/>
  <c r="H5" i="1"/>
  <c r="G5" i="1"/>
  <c r="Z4" i="1"/>
  <c r="Y4" i="1"/>
  <c r="X4" i="1"/>
  <c r="W4" i="1"/>
  <c r="J4" i="1"/>
  <c r="I4" i="1"/>
  <c r="H4" i="1"/>
  <c r="G4" i="1"/>
  <c r="Z3" i="1"/>
  <c r="Y3" i="1"/>
  <c r="X3" i="1"/>
  <c r="X6" i="1" s="1"/>
  <c r="W3" i="1"/>
  <c r="J3" i="1"/>
  <c r="I3" i="1"/>
  <c r="E3" i="1" s="1"/>
  <c r="H3" i="1"/>
  <c r="G3" i="1"/>
  <c r="D3" i="1" l="1"/>
  <c r="Y13" i="1"/>
  <c r="D11" i="1"/>
  <c r="E5" i="1"/>
  <c r="D5" i="1"/>
  <c r="W13" i="1"/>
  <c r="Z6" i="1"/>
  <c r="G6" i="1"/>
  <c r="G13" i="1"/>
  <c r="E4" i="1"/>
  <c r="F5" i="1"/>
  <c r="E11" i="1"/>
  <c r="H13" i="1"/>
  <c r="Z13" i="1"/>
  <c r="D4" i="1"/>
  <c r="J6" i="1"/>
  <c r="F4" i="1"/>
  <c r="F11" i="1"/>
  <c r="E12" i="1"/>
  <c r="W6" i="1"/>
  <c r="Y6" i="1"/>
  <c r="X13" i="1"/>
  <c r="I13" i="1"/>
  <c r="F3" i="1"/>
  <c r="H6" i="1"/>
  <c r="J13" i="1"/>
  <c r="I6" i="1"/>
  <c r="D12" i="1"/>
</calcChain>
</file>

<file path=xl/sharedStrings.xml><?xml version="1.0" encoding="utf-8"?>
<sst xmlns="http://schemas.openxmlformats.org/spreadsheetml/2006/main" count="64" uniqueCount="43">
  <si>
    <t>Meta de producto 2023</t>
  </si>
  <si>
    <t>Actividades</t>
  </si>
  <si>
    <t>Apropiado
CDP / ASIGNADO</t>
  </si>
  <si>
    <t>Comprometido
RP / Asignado</t>
  </si>
  <si>
    <t>Obligado
Obli/Asignado</t>
  </si>
  <si>
    <t>TOTAL ASIGNADO</t>
  </si>
  <si>
    <t>TOTAL CDP</t>
  </si>
  <si>
    <t xml:space="preserve">Comprometido
TOTAL RP
</t>
  </si>
  <si>
    <t>TOTAL OBLIGADO</t>
  </si>
  <si>
    <t>ASIGNADO NACIÓN</t>
  </si>
  <si>
    <t xml:space="preserve">CDP NACION </t>
  </si>
  <si>
    <t xml:space="preserve">RP NACION </t>
  </si>
  <si>
    <t>OBLIGADO NACION</t>
  </si>
  <si>
    <t>ASIGNADO PROPIOS 20</t>
  </si>
  <si>
    <t xml:space="preserve">CDP PROPIOS 20 </t>
  </si>
  <si>
    <t>RP PROPIOS 20</t>
  </si>
  <si>
    <t>OBLIGADO PROPIOS 20</t>
  </si>
  <si>
    <t>ASIGNADO PROPIOS 21</t>
  </si>
  <si>
    <t>CDP PROPIOS 21</t>
  </si>
  <si>
    <t>RP PROPIOS 21</t>
  </si>
  <si>
    <t>OBLIGADO PROPIOS 21</t>
  </si>
  <si>
    <t>TOTAL ASIG PROPIOS</t>
  </si>
  <si>
    <t>TOTAL CDP PROPIOS</t>
  </si>
  <si>
    <t>TOTAL RP PROPIOS</t>
  </si>
  <si>
    <t>TOTAL OBLIGADO PROPIOS</t>
  </si>
  <si>
    <t>Servicio de asistencia técnica en educación con enfoque incluyente y de calidad</t>
  </si>
  <si>
    <t>Educación
Accesibilidad
Empleabilidad
Campañas</t>
  </si>
  <si>
    <t>Servicio de producción de contenidos y ajustes razonables para promover y garantizar el acceso a la información y a la comunicación para personas discapacitadas</t>
  </si>
  <si>
    <t xml:space="preserve">Material dotado 
Tienda 
Material Impreso
Talleres realizado 
Textos estructurados 
Vídeos con audiodescripción 
Producción de la emisora </t>
  </si>
  <si>
    <t>Servicio de promoción y divulgación de los derechos de las personas con discapacidad</t>
  </si>
  <si>
    <t>Acciones Ejercicio Derechos
Investigación
Organizaciónes</t>
  </si>
  <si>
    <t xml:space="preserve">OBLIGADO NACION </t>
  </si>
  <si>
    <t xml:space="preserve">CDP PROPIOS 20   </t>
  </si>
  <si>
    <t xml:space="preserve">RP PROPIOS 20   </t>
  </si>
  <si>
    <t xml:space="preserve">OBLIGADO PROPIOS 20 </t>
  </si>
  <si>
    <t xml:space="preserve">CDP PROPIOS 21 </t>
  </si>
  <si>
    <t>Sedes adecuadas</t>
  </si>
  <si>
    <t>Mejorar los espacios físicos y accesibilidad de la entidad</t>
  </si>
  <si>
    <t>Servicio de Implementación Sistemas de Gestión</t>
  </si>
  <si>
    <t>Fortalecer la implementación del Modelo Integrado de planeacion y gestión</t>
  </si>
  <si>
    <t>PRODUCTOS</t>
  </si>
  <si>
    <t>MEJORAMIENTO DE LAS CONDICIONES PARA LA GARANTIA DE LOS DERECHOS DE LAS PERSONAS CON DISCAPACIDAD VISUAL EN EL PAÍS NACIONAL
BPIN 2018011000405</t>
  </si>
  <si>
    <t>FORTALECIMIENTO DE PROCESOS Y RECURSOS DEL INCI PARA CONTRIBUIR CON EL MEJORAMIENTO DE SERVICIOS A LAS PERSONAS CON DISCAPACIDAD VISUAL NACIONAL
BPIN 2018011000366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</si>
</sst>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theme="8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42" fontId="0" fillId="0" borderId="0" xfId="2" applyFont="1"/>
    <xf numFmtId="42" fontId="0" fillId="0" borderId="0" xfId="0" applyNumberFormat="1"/>
    <xf numFmtId="3" fontId="0" fillId="0" borderId="0" xfId="0" applyNumberFormat="1"/>
    <xf numFmtId="0" fontId="9" fillId="0" borderId="6" xfId="0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10" fontId="9" fillId="0" borderId="6" xfId="1" applyNumberFormat="1" applyFont="1" applyBorder="1" applyAlignment="1">
      <alignment horizontal="right" vertical="center" wrapText="1"/>
    </xf>
    <xf numFmtId="9" fontId="9" fillId="0" borderId="6" xfId="1" applyNumberFormat="1" applyFont="1" applyBorder="1" applyAlignment="1">
      <alignment horizontal="right" vertical="center" wrapText="1"/>
    </xf>
    <xf numFmtId="4" fontId="9" fillId="3" borderId="6" xfId="1" applyNumberFormat="1" applyFont="1" applyFill="1" applyBorder="1" applyAlignment="1">
      <alignment horizontal="right" vertical="center" wrapText="1"/>
    </xf>
    <xf numFmtId="4" fontId="9" fillId="0" borderId="6" xfId="1" applyNumberFormat="1" applyFont="1" applyFill="1" applyBorder="1" applyAlignment="1">
      <alignment horizontal="right" vertical="center" wrapText="1"/>
    </xf>
    <xf numFmtId="4" fontId="9" fillId="0" borderId="6" xfId="3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9" fillId="0" borderId="6" xfId="3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4" applyFont="1" applyAlignment="1">
      <alignment horizontal="left" vertical="center" wrapText="1"/>
    </xf>
    <xf numFmtId="164" fontId="9" fillId="0" borderId="0" xfId="1" applyFont="1" applyBorder="1" applyAlignment="1">
      <alignment horizontal="center" vertical="center" wrapText="1"/>
    </xf>
    <xf numFmtId="3" fontId="9" fillId="0" borderId="6" xfId="3" applyNumberFormat="1" applyFont="1" applyBorder="1" applyAlignment="1">
      <alignment horizontal="center" vertical="center" wrapText="1"/>
    </xf>
    <xf numFmtId="3" fontId="9" fillId="0" borderId="0" xfId="3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3" fillId="0" borderId="0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9" fillId="0" borderId="6" xfId="3" applyFont="1" applyBorder="1" applyAlignment="1">
      <alignment horizontal="center" vertical="center" wrapText="1"/>
    </xf>
    <xf numFmtId="3" fontId="9" fillId="0" borderId="6" xfId="3" applyNumberFormat="1" applyFont="1" applyFill="1" applyBorder="1" applyAlignment="1">
      <alignment horizontal="center" vertical="center" wrapText="1"/>
    </xf>
    <xf numFmtId="3" fontId="4" fillId="0" borderId="7" xfId="4" applyNumberFormat="1" applyFont="1" applyBorder="1" applyAlignment="1">
      <alignment horizontal="center" vertical="center"/>
    </xf>
    <xf numFmtId="3" fontId="4" fillId="0" borderId="6" xfId="4" applyNumberFormat="1" applyFont="1" applyBorder="1" applyAlignment="1">
      <alignment horizontal="center" vertical="center"/>
    </xf>
    <xf numFmtId="42" fontId="9" fillId="0" borderId="6" xfId="2" applyFont="1" applyBorder="1" applyAlignment="1">
      <alignment horizontal="right" vertical="center" wrapText="1"/>
    </xf>
    <xf numFmtId="3" fontId="4" fillId="3" borderId="6" xfId="4" applyNumberFormat="1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right" vertical="center"/>
    </xf>
    <xf numFmtId="3" fontId="9" fillId="0" borderId="6" xfId="4" applyNumberFormat="1" applyFont="1" applyBorder="1" applyAlignment="1">
      <alignment horizontal="right" vertical="center" wrapText="1"/>
    </xf>
    <xf numFmtId="3" fontId="14" fillId="0" borderId="6" xfId="0" applyNumberFormat="1" applyFont="1" applyBorder="1"/>
    <xf numFmtId="3" fontId="4" fillId="0" borderId="7" xfId="3" applyNumberFormat="1" applyFont="1" applyBorder="1" applyAlignment="1">
      <alignment horizontal="center" vertical="center"/>
    </xf>
    <xf numFmtId="3" fontId="4" fillId="0" borderId="6" xfId="3" applyNumberFormat="1" applyFont="1" applyFill="1" applyBorder="1" applyAlignment="1">
      <alignment horizontal="center" vertical="center"/>
    </xf>
    <xf numFmtId="3" fontId="4" fillId="0" borderId="6" xfId="3" applyNumberFormat="1" applyFont="1" applyBorder="1" applyAlignment="1">
      <alignment horizontal="center" vertical="center"/>
    </xf>
    <xf numFmtId="164" fontId="9" fillId="0" borderId="6" xfId="1" applyFont="1" applyBorder="1" applyAlignment="1">
      <alignment horizontal="center" vertical="center" wrapText="1"/>
    </xf>
    <xf numFmtId="0" fontId="9" fillId="0" borderId="6" xfId="4" applyFont="1" applyBorder="1" applyAlignment="1">
      <alignment horizontal="right" vertical="center" wrapText="1"/>
    </xf>
    <xf numFmtId="4" fontId="0" fillId="0" borderId="0" xfId="0" applyNumberFormat="1"/>
    <xf numFmtId="9" fontId="9" fillId="0" borderId="0" xfId="3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/>
    </xf>
    <xf numFmtId="3" fontId="14" fillId="0" borderId="0" xfId="0" applyNumberFormat="1" applyFont="1"/>
    <xf numFmtId="42" fontId="9" fillId="0" borderId="0" xfId="2" applyFont="1" applyFill="1" applyBorder="1" applyAlignment="1">
      <alignment horizontal="center" vertical="center" wrapText="1"/>
    </xf>
    <xf numFmtId="42" fontId="4" fillId="0" borderId="0" xfId="2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15" fillId="0" borderId="8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6" fillId="3" borderId="12" xfId="4" applyFont="1" applyFill="1" applyBorder="1" applyAlignment="1">
      <alignment horizontal="right" vertical="center" wrapText="1"/>
    </xf>
    <xf numFmtId="0" fontId="8" fillId="4" borderId="12" xfId="4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5" borderId="13" xfId="4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8" fillId="6" borderId="13" xfId="4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justify" vertical="center" wrapText="1"/>
    </xf>
    <xf numFmtId="4" fontId="11" fillId="0" borderId="16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justify" vertical="center" wrapText="1"/>
    </xf>
    <xf numFmtId="4" fontId="9" fillId="0" borderId="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justify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5" xfId="4" applyFont="1" applyBorder="1" applyAlignment="1">
      <alignment horizontal="left" vertical="center" wrapText="1"/>
    </xf>
    <xf numFmtId="164" fontId="9" fillId="0" borderId="5" xfId="1" applyFont="1" applyBorder="1" applyAlignment="1">
      <alignment horizontal="center" vertical="center" wrapText="1"/>
    </xf>
    <xf numFmtId="3" fontId="9" fillId="3" borderId="17" xfId="3" applyNumberFormat="1" applyFont="1" applyFill="1" applyBorder="1" applyAlignment="1">
      <alignment horizontal="right" vertical="center" wrapText="1"/>
    </xf>
    <xf numFmtId="3" fontId="9" fillId="0" borderId="17" xfId="3" applyNumberFormat="1" applyFont="1" applyBorder="1" applyAlignment="1">
      <alignment horizontal="right" vertical="center" wrapText="1"/>
    </xf>
    <xf numFmtId="4" fontId="9" fillId="0" borderId="17" xfId="3" applyNumberFormat="1" applyFont="1" applyBorder="1" applyAlignment="1">
      <alignment horizontal="right" vertical="center" wrapText="1"/>
    </xf>
    <xf numFmtId="3" fontId="9" fillId="0" borderId="17" xfId="3" applyNumberFormat="1" applyFont="1" applyBorder="1" applyAlignment="1">
      <alignment horizontal="center" vertical="center" wrapText="1"/>
    </xf>
    <xf numFmtId="3" fontId="9" fillId="0" borderId="18" xfId="3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justify" vertical="center" wrapText="1"/>
    </xf>
    <xf numFmtId="3" fontId="9" fillId="0" borderId="5" xfId="3" applyNumberFormat="1" applyFont="1" applyFill="1" applyBorder="1" applyAlignment="1">
      <alignment horizontal="center" vertical="center" wrapText="1"/>
    </xf>
    <xf numFmtId="3" fontId="9" fillId="0" borderId="17" xfId="3" applyNumberFormat="1" applyFont="1" applyFill="1" applyBorder="1" applyAlignment="1">
      <alignment horizontal="center" vertical="center" wrapText="1"/>
    </xf>
    <xf numFmtId="4" fontId="9" fillId="0" borderId="17" xfId="3" applyNumberFormat="1" applyFont="1" applyFill="1" applyBorder="1" applyAlignment="1">
      <alignment horizontal="center" vertical="center" wrapText="1"/>
    </xf>
    <xf numFmtId="3" fontId="9" fillId="0" borderId="18" xfId="3" applyNumberFormat="1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9" fillId="0" borderId="17" xfId="3" applyNumberFormat="1" applyFont="1" applyFill="1" applyBorder="1" applyAlignment="1">
      <alignment horizontal="right" vertical="center" wrapText="1"/>
    </xf>
    <xf numFmtId="3" fontId="0" fillId="0" borderId="9" xfId="0" applyNumberFormat="1" applyBorder="1"/>
    <xf numFmtId="0" fontId="0" fillId="0" borderId="9" xfId="0" applyBorder="1"/>
    <xf numFmtId="3" fontId="0" fillId="0" borderId="10" xfId="0" applyNumberFormat="1" applyBorder="1"/>
    <xf numFmtId="0" fontId="9" fillId="0" borderId="15" xfId="0" applyFont="1" applyFill="1" applyBorder="1" applyAlignment="1">
      <alignment horizontal="justify" vertical="center" wrapText="1"/>
    </xf>
  </cellXfs>
  <cellStyles count="6">
    <cellStyle name="Moneda" xfId="1" builtinId="4"/>
    <cellStyle name="Moneda [0]" xfId="2" builtinId="7"/>
    <cellStyle name="Normal" xfId="0" builtinId="0"/>
    <cellStyle name="Normal 2" xfId="4" xr:uid="{19F47871-E95C-402E-AA82-F602AB64F428}"/>
    <cellStyle name="Porcentaje" xfId="3" builtinId="5"/>
    <cellStyle name="Porcentaje 4" xfId="5" xr:uid="{9EE2214E-EA50-422E-8F5F-37D6513C9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108857</xdr:rowOff>
    </xdr:from>
    <xdr:to>
      <xdr:col>0</xdr:col>
      <xdr:colOff>2747281</xdr:colOff>
      <xdr:row>0</xdr:row>
      <xdr:rowOff>944336</xdr:rowOff>
    </xdr:to>
    <xdr:pic>
      <xdr:nvPicPr>
        <xdr:cNvPr id="2" name="Imagen 1" descr="Logotipo del Instituto Nacional para Ciegos.">
          <a:extLst>
            <a:ext uri="{FF2B5EF4-FFF2-40B4-BE49-F238E27FC236}">
              <a16:creationId xmlns:a16="http://schemas.microsoft.com/office/drawing/2014/main" id="{FAE32C13-5FBF-49D2-A863-12BF97BB7AF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95250" y="108857"/>
          <a:ext cx="2652031" cy="835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312964</xdr:colOff>
      <xdr:row>8</xdr:row>
      <xdr:rowOff>108857</xdr:rowOff>
    </xdr:from>
    <xdr:to>
      <xdr:col>0</xdr:col>
      <xdr:colOff>2964995</xdr:colOff>
      <xdr:row>8</xdr:row>
      <xdr:rowOff>944336</xdr:rowOff>
    </xdr:to>
    <xdr:pic>
      <xdr:nvPicPr>
        <xdr:cNvPr id="3" name="Imagen 2" descr="Logotipo del Instituto Nacional para Ciegos.">
          <a:extLst>
            <a:ext uri="{FF2B5EF4-FFF2-40B4-BE49-F238E27FC236}">
              <a16:creationId xmlns:a16="http://schemas.microsoft.com/office/drawing/2014/main" id="{641C9956-3586-4956-9EAC-8F719EBCE39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312964" y="7443107"/>
          <a:ext cx="2652031" cy="835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3685-0896-4A25-AC61-02DC04BD7898}">
  <dimension ref="A1:AD30"/>
  <sheetViews>
    <sheetView tabSelected="1" zoomScale="70" zoomScaleNormal="70" workbookViewId="0">
      <selection activeCell="A9" sqref="A9:V9"/>
    </sheetView>
  </sheetViews>
  <sheetFormatPr baseColWidth="10" defaultColWidth="0" defaultRowHeight="15" zeroHeight="1" x14ac:dyDescent="0.25"/>
  <cols>
    <col min="1" max="1" width="51.140625" customWidth="1"/>
    <col min="2" max="2" width="17" customWidth="1"/>
    <col min="3" max="3" width="30.7109375" customWidth="1"/>
    <col min="4" max="4" width="20.7109375" customWidth="1"/>
    <col min="5" max="5" width="19.85546875" customWidth="1"/>
    <col min="6" max="6" width="19.7109375" customWidth="1"/>
    <col min="7" max="10" width="23.140625" customWidth="1"/>
    <col min="11" max="11" width="26.7109375" customWidth="1"/>
    <col min="12" max="12" width="22.5703125" customWidth="1"/>
    <col min="13" max="13" width="19.5703125" customWidth="1"/>
    <col min="14" max="14" width="20" customWidth="1"/>
    <col min="15" max="15" width="19.7109375" customWidth="1"/>
    <col min="16" max="16" width="23.42578125" customWidth="1"/>
    <col min="17" max="17" width="23.140625" customWidth="1"/>
    <col min="18" max="18" width="21.42578125" customWidth="1"/>
    <col min="19" max="19" width="22.42578125" customWidth="1"/>
    <col min="20" max="20" width="18.85546875" customWidth="1"/>
    <col min="21" max="21" width="17.85546875" customWidth="1"/>
    <col min="22" max="22" width="17.28515625" bestFit="1" customWidth="1"/>
    <col min="23" max="23" width="16.42578125" customWidth="1"/>
    <col min="24" max="24" width="19.85546875" customWidth="1"/>
    <col min="25" max="25" width="20.7109375" customWidth="1"/>
    <col min="26" max="26" width="17.85546875" customWidth="1"/>
    <col min="27" max="27" width="22.5703125" customWidth="1"/>
    <col min="28" max="28" width="23.28515625" hidden="1"/>
    <col min="29" max="29" width="18.7109375" hidden="1"/>
    <col min="30" max="30" width="20.140625" hidden="1"/>
    <col min="31" max="16384" width="11.42578125" hidden="1"/>
  </cols>
  <sheetData>
    <row r="1" spans="1:30" ht="91.5" customHeight="1" thickBot="1" x14ac:dyDescent="0.3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30" ht="45" x14ac:dyDescent="0.25">
      <c r="A2" s="54" t="s">
        <v>40</v>
      </c>
      <c r="B2" s="55" t="s">
        <v>0</v>
      </c>
      <c r="C2" s="56" t="s">
        <v>1</v>
      </c>
      <c r="D2" s="57" t="s">
        <v>2</v>
      </c>
      <c r="E2" s="57" t="s">
        <v>3</v>
      </c>
      <c r="F2" s="57" t="s">
        <v>4</v>
      </c>
      <c r="G2" s="58" t="s">
        <v>5</v>
      </c>
      <c r="H2" s="57" t="s">
        <v>6</v>
      </c>
      <c r="I2" s="57" t="s">
        <v>7</v>
      </c>
      <c r="J2" s="57" t="s">
        <v>8</v>
      </c>
      <c r="K2" s="59" t="s">
        <v>9</v>
      </c>
      <c r="L2" s="60" t="s">
        <v>10</v>
      </c>
      <c r="M2" s="60" t="s">
        <v>11</v>
      </c>
      <c r="N2" s="60" t="s">
        <v>12</v>
      </c>
      <c r="O2" s="61" t="s">
        <v>13</v>
      </c>
      <c r="P2" s="62" t="s">
        <v>14</v>
      </c>
      <c r="Q2" s="62" t="s">
        <v>15</v>
      </c>
      <c r="R2" s="62" t="s">
        <v>16</v>
      </c>
      <c r="S2" s="63" t="s">
        <v>17</v>
      </c>
      <c r="T2" s="64" t="s">
        <v>18</v>
      </c>
      <c r="U2" s="64" t="s">
        <v>19</v>
      </c>
      <c r="V2" s="64" t="s">
        <v>20</v>
      </c>
      <c r="W2" s="65" t="s">
        <v>21</v>
      </c>
      <c r="X2" s="65" t="s">
        <v>22</v>
      </c>
      <c r="Y2" s="65" t="s">
        <v>23</v>
      </c>
      <c r="Z2" s="66" t="s">
        <v>24</v>
      </c>
    </row>
    <row r="3" spans="1:30" ht="84.75" customHeight="1" x14ac:dyDescent="0.25">
      <c r="A3" s="67" t="s">
        <v>25</v>
      </c>
      <c r="B3" s="4">
        <v>112</v>
      </c>
      <c r="C3" s="5" t="s">
        <v>26</v>
      </c>
      <c r="D3" s="6">
        <f>H3/G3</f>
        <v>0.91071013613472596</v>
      </c>
      <c r="E3" s="6">
        <f>I3/G3</f>
        <v>0.901310662838953</v>
      </c>
      <c r="F3" s="7">
        <f>J3/G3</f>
        <v>0.49803735290566148</v>
      </c>
      <c r="G3" s="8">
        <f>K3+O3+S3</f>
        <v>343111353</v>
      </c>
      <c r="H3" s="9">
        <f>L3+P3+T3</f>
        <v>312474987</v>
      </c>
      <c r="I3" s="9">
        <f>M3+Q3+U3</f>
        <v>309249921</v>
      </c>
      <c r="J3" s="9">
        <f>N3+R3+V3</f>
        <v>170882270</v>
      </c>
      <c r="K3" s="10">
        <v>256985077</v>
      </c>
      <c r="L3" s="11">
        <v>246285077</v>
      </c>
      <c r="M3" s="11">
        <v>245927077</v>
      </c>
      <c r="N3" s="11">
        <v>140240374</v>
      </c>
      <c r="O3" s="10">
        <v>72998530</v>
      </c>
      <c r="P3" s="10">
        <v>56269665</v>
      </c>
      <c r="Q3" s="11">
        <v>53402599</v>
      </c>
      <c r="R3" s="11">
        <v>30641896</v>
      </c>
      <c r="S3" s="10">
        <v>13127746</v>
      </c>
      <c r="T3" s="11">
        <v>9920245</v>
      </c>
      <c r="U3" s="10">
        <v>9920245</v>
      </c>
      <c r="V3" s="12">
        <v>0</v>
      </c>
      <c r="W3" s="12">
        <f>O3+S3</f>
        <v>86126276</v>
      </c>
      <c r="X3" s="13">
        <f t="shared" ref="X3:Z5" si="0">P3+T3</f>
        <v>66189910</v>
      </c>
      <c r="Y3" s="13">
        <f t="shared" si="0"/>
        <v>63322844</v>
      </c>
      <c r="Z3" s="68">
        <f t="shared" si="0"/>
        <v>30641896</v>
      </c>
    </row>
    <row r="4" spans="1:30" ht="167.25" customHeight="1" x14ac:dyDescent="0.25">
      <c r="A4" s="69" t="s">
        <v>27</v>
      </c>
      <c r="B4" s="14">
        <v>155245</v>
      </c>
      <c r="C4" s="5" t="s">
        <v>28</v>
      </c>
      <c r="D4" s="6">
        <f t="shared" ref="D4:D5" si="1">H4/G4</f>
        <v>0.757117646446828</v>
      </c>
      <c r="E4" s="6">
        <f t="shared" ref="E4:E5" si="2">I4/G4</f>
        <v>0.65958722786622803</v>
      </c>
      <c r="F4" s="7">
        <f t="shared" ref="F4:F5" si="3">J4/G4</f>
        <v>0.30631765182234472</v>
      </c>
      <c r="G4" s="8">
        <f>K4+O4+S4</f>
        <v>1065944050</v>
      </c>
      <c r="H4" s="15">
        <f t="shared" ref="H4:J5" si="4">L4+P4+T4</f>
        <v>807045050.38</v>
      </c>
      <c r="I4" s="15">
        <f t="shared" si="4"/>
        <v>703083081</v>
      </c>
      <c r="J4" s="15">
        <f t="shared" si="4"/>
        <v>326517478.37</v>
      </c>
      <c r="K4" s="10">
        <v>912970273</v>
      </c>
      <c r="L4" s="11">
        <v>655067104.38</v>
      </c>
      <c r="M4" s="11">
        <v>597033451</v>
      </c>
      <c r="N4" s="11">
        <v>292364124.36000001</v>
      </c>
      <c r="O4" s="10">
        <v>43716646</v>
      </c>
      <c r="P4" s="10">
        <v>42720815</v>
      </c>
      <c r="Q4" s="11">
        <v>0</v>
      </c>
      <c r="R4" s="11">
        <v>0</v>
      </c>
      <c r="S4" s="10">
        <v>109257131</v>
      </c>
      <c r="T4" s="11">
        <v>109257131</v>
      </c>
      <c r="U4" s="10">
        <v>106049630</v>
      </c>
      <c r="V4" s="11">
        <v>34153354.009999998</v>
      </c>
      <c r="W4" s="12">
        <f t="shared" ref="W4:W5" si="5">O4+S4</f>
        <v>152973777</v>
      </c>
      <c r="X4" s="13">
        <f t="shared" si="0"/>
        <v>151977946</v>
      </c>
      <c r="Y4" s="13">
        <f t="shared" si="0"/>
        <v>106049630</v>
      </c>
      <c r="Z4" s="68">
        <f t="shared" si="0"/>
        <v>34153354.009999998</v>
      </c>
    </row>
    <row r="5" spans="1:30" ht="70.5" customHeight="1" x14ac:dyDescent="0.25">
      <c r="A5" s="69" t="s">
        <v>29</v>
      </c>
      <c r="B5" s="4">
        <v>13</v>
      </c>
      <c r="C5" s="5" t="s">
        <v>30</v>
      </c>
      <c r="D5" s="6">
        <f t="shared" si="1"/>
        <v>0.82686247248223277</v>
      </c>
      <c r="E5" s="6">
        <f t="shared" si="2"/>
        <v>0.8209043258069546</v>
      </c>
      <c r="F5" s="7">
        <f t="shared" si="3"/>
        <v>0.51539892079369742</v>
      </c>
      <c r="G5" s="8">
        <f>K5+O5+S5</f>
        <v>119687218</v>
      </c>
      <c r="H5" s="15">
        <f>L5+P5+T5</f>
        <v>98964869</v>
      </c>
      <c r="I5" s="15">
        <f t="shared" si="4"/>
        <v>98251755</v>
      </c>
      <c r="J5" s="15">
        <f t="shared" si="4"/>
        <v>61686662.990000002</v>
      </c>
      <c r="K5" s="16">
        <v>99687218</v>
      </c>
      <c r="L5" s="11">
        <v>86100673</v>
      </c>
      <c r="M5" s="11">
        <v>86072673</v>
      </c>
      <c r="N5" s="11">
        <v>53185541.990000002</v>
      </c>
      <c r="O5" s="70">
        <v>0</v>
      </c>
      <c r="P5" s="16">
        <v>0</v>
      </c>
      <c r="Q5" s="11">
        <v>0</v>
      </c>
      <c r="R5" s="11">
        <v>0</v>
      </c>
      <c r="S5" s="16">
        <v>20000000</v>
      </c>
      <c r="T5" s="11">
        <v>12864196</v>
      </c>
      <c r="U5" s="16">
        <v>12179082</v>
      </c>
      <c r="V5" s="12">
        <v>8501121</v>
      </c>
      <c r="W5" s="12">
        <f t="shared" si="5"/>
        <v>20000000</v>
      </c>
      <c r="X5" s="13">
        <f t="shared" si="0"/>
        <v>12864196</v>
      </c>
      <c r="Y5" s="13">
        <f t="shared" si="0"/>
        <v>12179082</v>
      </c>
      <c r="Z5" s="68">
        <f t="shared" si="0"/>
        <v>8501121</v>
      </c>
    </row>
    <row r="6" spans="1:30" ht="34.5" customHeight="1" thickBot="1" x14ac:dyDescent="0.3">
      <c r="A6" s="71"/>
      <c r="B6" s="72"/>
      <c r="C6" s="73"/>
      <c r="D6" s="74"/>
      <c r="E6" s="74"/>
      <c r="F6" s="74"/>
      <c r="G6" s="75">
        <f t="shared" ref="G6:Z6" si="6">SUM(G3:G5)</f>
        <v>1528742621</v>
      </c>
      <c r="H6" s="76">
        <f t="shared" si="6"/>
        <v>1218484906.3800001</v>
      </c>
      <c r="I6" s="76">
        <f t="shared" si="6"/>
        <v>1110584757</v>
      </c>
      <c r="J6" s="77">
        <f t="shared" si="6"/>
        <v>559086411.36000001</v>
      </c>
      <c r="K6" s="76">
        <f t="shared" si="6"/>
        <v>1269642568</v>
      </c>
      <c r="L6" s="76">
        <f t="shared" si="6"/>
        <v>987452854.38</v>
      </c>
      <c r="M6" s="76">
        <f t="shared" si="6"/>
        <v>929033201</v>
      </c>
      <c r="N6" s="76">
        <f t="shared" si="6"/>
        <v>485790040.35000002</v>
      </c>
      <c r="O6" s="78">
        <f t="shared" si="6"/>
        <v>116715176</v>
      </c>
      <c r="P6" s="78">
        <f t="shared" si="6"/>
        <v>98990480</v>
      </c>
      <c r="Q6" s="78">
        <f t="shared" si="6"/>
        <v>53402599</v>
      </c>
      <c r="R6" s="78">
        <f t="shared" si="6"/>
        <v>30641896</v>
      </c>
      <c r="S6" s="78">
        <f t="shared" si="6"/>
        <v>142384877</v>
      </c>
      <c r="T6" s="78">
        <f t="shared" si="6"/>
        <v>132041572</v>
      </c>
      <c r="U6" s="78">
        <f t="shared" si="6"/>
        <v>128148957</v>
      </c>
      <c r="V6" s="78">
        <f t="shared" si="6"/>
        <v>42654475.009999998</v>
      </c>
      <c r="W6" s="78">
        <f t="shared" si="6"/>
        <v>259100053</v>
      </c>
      <c r="X6" s="78">
        <f t="shared" si="6"/>
        <v>231032052</v>
      </c>
      <c r="Y6" s="78">
        <f t="shared" si="6"/>
        <v>181551556</v>
      </c>
      <c r="Z6" s="79">
        <f t="shared" si="6"/>
        <v>73296371.00999999</v>
      </c>
    </row>
    <row r="7" spans="1:30" ht="46.5" customHeight="1" x14ac:dyDescent="0.25">
      <c r="A7" s="17"/>
      <c r="B7" s="19"/>
      <c r="C7" s="20"/>
      <c r="D7" s="21"/>
      <c r="E7" s="21"/>
      <c r="F7" s="21"/>
      <c r="G7" s="23"/>
      <c r="H7" s="23"/>
      <c r="I7" s="25"/>
      <c r="J7" s="23"/>
      <c r="K7" s="23"/>
      <c r="L7" s="24"/>
      <c r="M7" s="24"/>
      <c r="N7" s="24"/>
      <c r="O7" s="23"/>
      <c r="P7" s="23"/>
      <c r="Q7" s="24"/>
      <c r="R7" s="24"/>
      <c r="S7" s="23"/>
      <c r="T7" s="24"/>
      <c r="U7" s="23"/>
      <c r="V7" s="24"/>
      <c r="W7" s="24"/>
    </row>
    <row r="8" spans="1:30" ht="45.75" customHeight="1" thickBot="1" x14ac:dyDescent="0.3">
      <c r="V8" s="3"/>
      <c r="W8" s="3"/>
      <c r="X8" s="3"/>
      <c r="Y8" s="3"/>
      <c r="Z8" s="3"/>
      <c r="AA8" s="3"/>
      <c r="AC8" s="3"/>
      <c r="AD8" s="3"/>
    </row>
    <row r="9" spans="1:30" ht="83.25" customHeight="1" thickBot="1" x14ac:dyDescent="0.3">
      <c r="A9" s="49" t="s">
        <v>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87"/>
      <c r="X9" s="87"/>
      <c r="Y9" s="88"/>
      <c r="Z9" s="89"/>
      <c r="AA9" s="3"/>
    </row>
    <row r="10" spans="1:30" ht="45" x14ac:dyDescent="0.25">
      <c r="A10" s="54" t="s">
        <v>40</v>
      </c>
      <c r="B10" s="55" t="s">
        <v>0</v>
      </c>
      <c r="C10" s="56" t="s">
        <v>1</v>
      </c>
      <c r="D10" s="57" t="s">
        <v>2</v>
      </c>
      <c r="E10" s="57" t="s">
        <v>3</v>
      </c>
      <c r="F10" s="57" t="s">
        <v>4</v>
      </c>
      <c r="G10" s="58" t="s">
        <v>5</v>
      </c>
      <c r="H10" s="57" t="s">
        <v>6</v>
      </c>
      <c r="I10" s="57" t="s">
        <v>7</v>
      </c>
      <c r="J10" s="57" t="s">
        <v>8</v>
      </c>
      <c r="K10" s="59" t="s">
        <v>9</v>
      </c>
      <c r="L10" s="60" t="s">
        <v>10</v>
      </c>
      <c r="M10" s="60" t="s">
        <v>11</v>
      </c>
      <c r="N10" s="60" t="s">
        <v>31</v>
      </c>
      <c r="O10" s="61" t="s">
        <v>13</v>
      </c>
      <c r="P10" s="62" t="s">
        <v>32</v>
      </c>
      <c r="Q10" s="62" t="s">
        <v>33</v>
      </c>
      <c r="R10" s="62" t="s">
        <v>34</v>
      </c>
      <c r="S10" s="63" t="s">
        <v>17</v>
      </c>
      <c r="T10" s="64" t="s">
        <v>35</v>
      </c>
      <c r="U10" s="64" t="s">
        <v>19</v>
      </c>
      <c r="V10" s="64" t="s">
        <v>20</v>
      </c>
      <c r="W10" s="65" t="s">
        <v>21</v>
      </c>
      <c r="X10" s="65" t="s">
        <v>22</v>
      </c>
      <c r="Y10" s="65" t="s">
        <v>23</v>
      </c>
      <c r="Z10" s="66" t="s">
        <v>24</v>
      </c>
    </row>
    <row r="11" spans="1:30" ht="48.75" customHeight="1" x14ac:dyDescent="0.25">
      <c r="A11" s="69" t="s">
        <v>36</v>
      </c>
      <c r="B11" s="27">
        <v>0.25</v>
      </c>
      <c r="C11" s="4" t="s">
        <v>37</v>
      </c>
      <c r="D11" s="27">
        <f>H11/G11</f>
        <v>0.37694332064490771</v>
      </c>
      <c r="E11" s="27">
        <f>I11/G11</f>
        <v>6.773557605978256E-2</v>
      </c>
      <c r="F11" s="27">
        <f>J11/G11</f>
        <v>0</v>
      </c>
      <c r="G11" s="22">
        <f>K11+O11+S11</f>
        <v>32138739</v>
      </c>
      <c r="H11" s="22">
        <f t="shared" ref="H11:I12" si="7">L11+P11+T11</f>
        <v>12114483</v>
      </c>
      <c r="I11" s="22">
        <f t="shared" si="7"/>
        <v>2176936</v>
      </c>
      <c r="J11" s="28">
        <f>N11+R11+V11</f>
        <v>0</v>
      </c>
      <c r="K11" s="29">
        <v>2138739</v>
      </c>
      <c r="L11" s="30">
        <v>2138739</v>
      </c>
      <c r="M11" s="30">
        <v>2138739</v>
      </c>
      <c r="N11" s="30">
        <v>0</v>
      </c>
      <c r="O11" s="30">
        <v>10000000</v>
      </c>
      <c r="P11" s="31">
        <v>9975744</v>
      </c>
      <c r="Q11" s="31">
        <v>38197</v>
      </c>
      <c r="R11" s="31"/>
      <c r="S11" s="32">
        <v>20000000</v>
      </c>
      <c r="T11" s="33"/>
      <c r="U11" s="34"/>
      <c r="V11" s="33"/>
      <c r="W11" s="35">
        <f t="shared" ref="W11:Z12" si="8">O11+S11</f>
        <v>30000000</v>
      </c>
      <c r="X11" s="35">
        <f t="shared" si="8"/>
        <v>9975744</v>
      </c>
      <c r="Y11" s="35">
        <f t="shared" si="8"/>
        <v>38197</v>
      </c>
      <c r="Z11" s="85">
        <f t="shared" si="8"/>
        <v>0</v>
      </c>
    </row>
    <row r="12" spans="1:30" ht="45" x14ac:dyDescent="0.25">
      <c r="A12" s="90" t="s">
        <v>38</v>
      </c>
      <c r="B12" s="27">
        <v>0.25</v>
      </c>
      <c r="C12" s="27" t="s">
        <v>39</v>
      </c>
      <c r="D12" s="27">
        <f t="shared" ref="D12" si="9">H12/G12</f>
        <v>0.86797965496193796</v>
      </c>
      <c r="E12" s="27">
        <f t="shared" ref="E12" si="10">I12/G12</f>
        <v>0.86797965496193796</v>
      </c>
      <c r="F12" s="27">
        <f t="shared" ref="F12" si="11">J12/G12</f>
        <v>0.44835119564479103</v>
      </c>
      <c r="G12" s="22">
        <f t="shared" ref="G12" si="12">K12+O12+S12</f>
        <v>584930830</v>
      </c>
      <c r="H12" s="22">
        <f t="shared" si="7"/>
        <v>507708060</v>
      </c>
      <c r="I12" s="22">
        <f t="shared" si="7"/>
        <v>507708060</v>
      </c>
      <c r="J12" s="28">
        <f>N12+R12+V12</f>
        <v>262254437</v>
      </c>
      <c r="K12" s="36">
        <v>497464634</v>
      </c>
      <c r="L12" s="37">
        <v>440484035</v>
      </c>
      <c r="M12" s="38">
        <v>440484035</v>
      </c>
      <c r="N12" s="37">
        <v>213999459</v>
      </c>
      <c r="O12" s="38">
        <v>87466196</v>
      </c>
      <c r="P12" s="38">
        <v>67224025</v>
      </c>
      <c r="Q12" s="39">
        <v>67224025</v>
      </c>
      <c r="R12" s="39">
        <v>48254978</v>
      </c>
      <c r="S12" s="32"/>
      <c r="T12" s="33"/>
      <c r="U12" s="40"/>
      <c r="V12" s="33"/>
      <c r="W12" s="35">
        <f t="shared" si="8"/>
        <v>87466196</v>
      </c>
      <c r="X12" s="35">
        <f t="shared" si="8"/>
        <v>67224025</v>
      </c>
      <c r="Y12" s="35">
        <f t="shared" si="8"/>
        <v>67224025</v>
      </c>
      <c r="Z12" s="85">
        <f t="shared" si="8"/>
        <v>48254978</v>
      </c>
    </row>
    <row r="13" spans="1:30" s="3" customFormat="1" ht="27" customHeight="1" thickBot="1" x14ac:dyDescent="0.3">
      <c r="A13" s="80"/>
      <c r="B13" s="72"/>
      <c r="C13" s="81"/>
      <c r="D13" s="81"/>
      <c r="E13" s="81"/>
      <c r="F13" s="81"/>
      <c r="G13" s="82">
        <f t="shared" ref="G13:Z13" si="13">SUM(G11:G12)</f>
        <v>617069569</v>
      </c>
      <c r="H13" s="82">
        <f t="shared" si="13"/>
        <v>519822543</v>
      </c>
      <c r="I13" s="82">
        <f t="shared" si="13"/>
        <v>509884996</v>
      </c>
      <c r="J13" s="83">
        <f t="shared" si="13"/>
        <v>262254437</v>
      </c>
      <c r="K13" s="82">
        <f t="shared" si="13"/>
        <v>499603373</v>
      </c>
      <c r="L13" s="82">
        <f t="shared" si="13"/>
        <v>442622774</v>
      </c>
      <c r="M13" s="82">
        <f t="shared" si="13"/>
        <v>442622774</v>
      </c>
      <c r="N13" s="83">
        <f t="shared" si="13"/>
        <v>213999459</v>
      </c>
      <c r="O13" s="82">
        <f t="shared" si="13"/>
        <v>97466196</v>
      </c>
      <c r="P13" s="82">
        <f t="shared" si="13"/>
        <v>77199769</v>
      </c>
      <c r="Q13" s="82">
        <f t="shared" si="13"/>
        <v>67262222</v>
      </c>
      <c r="R13" s="82">
        <f t="shared" si="13"/>
        <v>48254978</v>
      </c>
      <c r="S13" s="82">
        <f t="shared" si="13"/>
        <v>20000000</v>
      </c>
      <c r="T13" s="82">
        <f t="shared" si="13"/>
        <v>0</v>
      </c>
      <c r="U13" s="82">
        <f t="shared" si="13"/>
        <v>0</v>
      </c>
      <c r="V13" s="82">
        <f t="shared" si="13"/>
        <v>0</v>
      </c>
      <c r="W13" s="82">
        <f t="shared" si="13"/>
        <v>117466196</v>
      </c>
      <c r="X13" s="86">
        <f t="shared" si="13"/>
        <v>77199769</v>
      </c>
      <c r="Y13" s="82">
        <f t="shared" si="13"/>
        <v>67262222</v>
      </c>
      <c r="Z13" s="84">
        <f t="shared" si="13"/>
        <v>48254978</v>
      </c>
      <c r="AD13" s="41"/>
    </row>
    <row r="14" spans="1:30" ht="47.25" customHeight="1" x14ac:dyDescent="0.25">
      <c r="A14" s="17"/>
      <c r="B14" s="18"/>
      <c r="C14" s="42"/>
      <c r="D14" s="42"/>
      <c r="E14" s="42"/>
      <c r="F14" s="42"/>
      <c r="G14" s="42"/>
      <c r="H14" s="42"/>
      <c r="I14" s="42"/>
      <c r="J14" s="42"/>
      <c r="K14" s="43"/>
      <c r="L14" s="43"/>
      <c r="M14" s="43"/>
      <c r="N14" s="43"/>
      <c r="O14" s="43"/>
      <c r="P14" s="20"/>
      <c r="Q14" s="20"/>
      <c r="R14" s="20"/>
      <c r="S14" s="43"/>
      <c r="T14" s="44"/>
      <c r="U14" s="20"/>
      <c r="V14" s="44"/>
      <c r="W14" s="44"/>
      <c r="X14" s="44"/>
      <c r="Y14" s="44"/>
    </row>
    <row r="15" spans="1:30" ht="47.25" hidden="1" customHeight="1" x14ac:dyDescent="0.25">
      <c r="A15" s="17"/>
      <c r="B15" s="18"/>
      <c r="C15" s="42"/>
      <c r="D15" s="42"/>
      <c r="E15" s="42"/>
      <c r="F15" s="42"/>
      <c r="G15" s="45"/>
      <c r="H15" s="42"/>
      <c r="I15" s="42"/>
      <c r="J15" s="45"/>
      <c r="K15" s="43"/>
      <c r="L15" s="46"/>
      <c r="M15" s="43"/>
      <c r="N15" s="43"/>
      <c r="O15" s="43"/>
      <c r="P15" s="20"/>
      <c r="Q15" s="20"/>
      <c r="R15" s="20"/>
      <c r="S15" s="43"/>
      <c r="T15" s="44"/>
      <c r="U15" s="20"/>
      <c r="V15" s="44"/>
      <c r="W15" s="44"/>
      <c r="X15" s="44"/>
      <c r="Y15" s="44"/>
    </row>
    <row r="16" spans="1:30" hidden="1" x14ac:dyDescent="0.25">
      <c r="J16" s="41"/>
    </row>
    <row r="17" spans="2:20" hidden="1" x14ac:dyDescent="0.25">
      <c r="B17" s="18">
        <v>50</v>
      </c>
      <c r="C17">
        <f>50/12</f>
        <v>4.166666666666667</v>
      </c>
      <c r="D17" s="47">
        <f>+C17*11</f>
        <v>45.833333333333336</v>
      </c>
    </row>
    <row r="18" spans="2:20" hidden="1" x14ac:dyDescent="0.25">
      <c r="B18" s="18">
        <v>25</v>
      </c>
      <c r="C18">
        <f>+B18/12</f>
        <v>2.0833333333333335</v>
      </c>
      <c r="D18">
        <f>+C18*11</f>
        <v>22.916666666666668</v>
      </c>
      <c r="J18" s="1"/>
      <c r="L18" s="1"/>
      <c r="N18" s="1"/>
      <c r="P18" s="1"/>
      <c r="R18" s="1"/>
      <c r="T18" s="1"/>
    </row>
    <row r="19" spans="2:20" hidden="1" x14ac:dyDescent="0.25">
      <c r="B19" s="26">
        <v>100</v>
      </c>
      <c r="C19">
        <f>+B19/12</f>
        <v>8.3333333333333339</v>
      </c>
      <c r="D19" s="48">
        <f>C19*11</f>
        <v>91.666666666666671</v>
      </c>
      <c r="J19" s="1"/>
      <c r="L19" s="1"/>
    </row>
    <row r="20" spans="2:20" hidden="1" x14ac:dyDescent="0.25">
      <c r="J20" s="2"/>
      <c r="L20" s="2"/>
      <c r="N20" s="2"/>
      <c r="P20" s="2"/>
      <c r="R20" s="2"/>
    </row>
    <row r="21" spans="2:20" hidden="1" x14ac:dyDescent="0.25"/>
    <row r="22" spans="2:20" hidden="1" x14ac:dyDescent="0.25"/>
    <row r="23" spans="2:20" hidden="1" x14ac:dyDescent="0.25"/>
    <row r="24" spans="2:20" hidden="1" x14ac:dyDescent="0.25"/>
    <row r="25" spans="2:20" hidden="1" x14ac:dyDescent="0.25"/>
    <row r="26" spans="2:20" hidden="1" x14ac:dyDescent="0.25"/>
    <row r="27" spans="2:20" hidden="1" x14ac:dyDescent="0.25"/>
    <row r="28" spans="2:20" hidden="1" x14ac:dyDescent="0.25"/>
    <row r="29" spans="2:20" hidden="1" x14ac:dyDescent="0.25"/>
    <row r="30" spans="2:20" hidden="1" x14ac:dyDescent="0.25"/>
  </sheetData>
  <mergeCells count="2">
    <mergeCell ref="A1:V1"/>
    <mergeCell ref="A9:V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Martha  Gomez</cp:lastModifiedBy>
  <dcterms:created xsi:type="dcterms:W3CDTF">2023-10-09T20:31:05Z</dcterms:created>
  <dcterms:modified xsi:type="dcterms:W3CDTF">2023-10-09T20:57:25Z</dcterms:modified>
</cp:coreProperties>
</file>