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THA TRABAJO 2020-2022\PÁGINA WEB\2022\"/>
    </mc:Choice>
  </mc:AlternateContent>
  <xr:revisionPtr revIDLastSave="0" documentId="13_ncr:1_{5841D452-DF3D-49CB-969C-4131C22ECA3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LAN DE ACCIÓN ANUAL 2022" sheetId="2" r:id="rId1"/>
  </sheets>
  <externalReferences>
    <externalReference r:id="rId2"/>
    <externalReference r:id="rId3"/>
  </externalReferences>
  <definedNames>
    <definedName name="_xlnm._FilterDatabase" localSheetId="0" hidden="1">'PLAN DE ACCIÓN ANUAL 2022'!$A$11:$AE$40</definedName>
    <definedName name="_xlnm.Print_Area" localSheetId="0">'PLAN DE ACCIÓN ANUAL 2022'!$A$1:$AE$50</definedName>
    <definedName name="EMPRESA">[1]LISTA!$B$6:$B$8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1" i="2" l="1"/>
  <c r="AD22" i="2" l="1"/>
  <c r="AD20" i="2"/>
  <c r="AD15" i="2"/>
  <c r="AD13" i="2" l="1"/>
  <c r="AD32" i="2"/>
  <c r="AD31" i="2"/>
  <c r="AD30" i="2"/>
  <c r="AD29" i="2"/>
  <c r="AD24" i="2"/>
  <c r="G36" i="2" l="1"/>
  <c r="B52" i="2"/>
  <c r="F36" i="2"/>
  <c r="AC36" i="2" l="1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AD35" i="2"/>
  <c r="AD33" i="2"/>
  <c r="AD28" i="2"/>
  <c r="AD27" i="2"/>
  <c r="AD26" i="2"/>
  <c r="AD25" i="2"/>
  <c r="AD23" i="2"/>
  <c r="AD19" i="2"/>
  <c r="AD18" i="2"/>
  <c r="AD17" i="2"/>
  <c r="AD16" i="2"/>
  <c r="AD14" i="2"/>
  <c r="O47" i="2" l="1"/>
  <c r="P47" i="2"/>
  <c r="N47" i="2"/>
  <c r="M47" i="2"/>
  <c r="N48" i="2"/>
  <c r="M48" i="2"/>
  <c r="F39" i="2"/>
  <c r="H39" i="2" s="1"/>
  <c r="J39" i="2" s="1"/>
  <c r="L39" i="2" s="1"/>
  <c r="N39" i="2" s="1"/>
  <c r="P39" i="2" s="1"/>
  <c r="R39" i="2" s="1"/>
  <c r="T39" i="2" s="1"/>
  <c r="V39" i="2" s="1"/>
  <c r="X39" i="2" s="1"/>
  <c r="Z39" i="2" s="1"/>
  <c r="AB39" i="2" s="1"/>
  <c r="O48" i="2"/>
  <c r="P48" i="2"/>
  <c r="F37" i="2"/>
  <c r="M49" i="2" l="1"/>
  <c r="P49" i="2"/>
  <c r="Q48" i="2"/>
  <c r="H37" i="2"/>
  <c r="N49" i="2"/>
  <c r="O49" i="2"/>
  <c r="Q47" i="2"/>
  <c r="Q49" i="2" l="1"/>
  <c r="J37" i="2"/>
  <c r="L37" i="2" l="1"/>
  <c r="N37" i="2" l="1"/>
  <c r="P37" i="2" l="1"/>
  <c r="R37" i="2" l="1"/>
  <c r="T37" i="2" l="1"/>
  <c r="V37" i="2" l="1"/>
  <c r="X37" i="2" l="1"/>
  <c r="Z37" i="2" l="1"/>
  <c r="AB37" i="2" l="1"/>
  <c r="Z38" i="2" s="1"/>
  <c r="B63" i="2" s="1"/>
  <c r="AB38" i="2" l="1"/>
  <c r="B64" i="2" s="1"/>
  <c r="J40" i="2"/>
  <c r="C55" i="2" s="1"/>
  <c r="AB40" i="2"/>
  <c r="F40" i="2"/>
  <c r="C53" i="2" s="1"/>
  <c r="L40" i="2"/>
  <c r="C56" i="2" s="1"/>
  <c r="H40" i="2"/>
  <c r="C54" i="2" s="1"/>
  <c r="N40" i="2"/>
  <c r="C57" i="2" s="1"/>
  <c r="F38" i="2"/>
  <c r="B53" i="2" s="1"/>
  <c r="X40" i="2"/>
  <c r="C62" i="2" s="1"/>
  <c r="T40" i="2"/>
  <c r="C60" i="2" s="1"/>
  <c r="Z40" i="2"/>
  <c r="C63" i="2" s="1"/>
  <c r="P40" i="2"/>
  <c r="C58" i="2" s="1"/>
  <c r="V40" i="2"/>
  <c r="C61" i="2" s="1"/>
  <c r="R40" i="2"/>
  <c r="C59" i="2" s="1"/>
  <c r="H38" i="2"/>
  <c r="B54" i="2" s="1"/>
  <c r="J38" i="2"/>
  <c r="B55" i="2" s="1"/>
  <c r="L38" i="2"/>
  <c r="B56" i="2" s="1"/>
  <c r="N38" i="2"/>
  <c r="B57" i="2" s="1"/>
  <c r="P38" i="2"/>
  <c r="B58" i="2" s="1"/>
  <c r="R38" i="2"/>
  <c r="B59" i="2" s="1"/>
  <c r="T38" i="2"/>
  <c r="B60" i="2" s="1"/>
  <c r="V38" i="2"/>
  <c r="B61" i="2" s="1"/>
  <c r="X38" i="2"/>
  <c r="B62" i="2" s="1"/>
  <c r="AD38" i="2" l="1"/>
  <c r="C6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Lorena Niño</author>
  </authors>
  <commentList>
    <comment ref="AD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Lorena Niño:</t>
        </r>
        <r>
          <rPr>
            <sz val="9"/>
            <color indexed="81"/>
            <rFont val="Tahoma"/>
            <family val="2"/>
          </rPr>
          <t xml:space="preserve">
Se realizó el guión de la campaña y se grabo el material, pero no han entregado la pieza final  que es el video desde el área de comunicaciones</t>
        </r>
      </text>
    </comment>
  </commentList>
</comments>
</file>

<file path=xl/sharedStrings.xml><?xml version="1.0" encoding="utf-8"?>
<sst xmlns="http://schemas.openxmlformats.org/spreadsheetml/2006/main" count="150" uniqueCount="97">
  <si>
    <t>Fecha: 18/06/2021</t>
  </si>
  <si>
    <t>INSTITUTO NACIONAL PARA CIEGOS</t>
  </si>
  <si>
    <t>NOMBRE DEL PROGRAMA</t>
  </si>
  <si>
    <t>OBJETIVO</t>
  </si>
  <si>
    <t>PROYECTO</t>
  </si>
  <si>
    <t>CIUDAD</t>
  </si>
  <si>
    <t>FECHA DE ACTUALIZACIÓN</t>
  </si>
  <si>
    <t>CICLO</t>
  </si>
  <si>
    <t>ACTIVIDADES</t>
  </si>
  <si>
    <t>RESPONSABLE</t>
  </si>
  <si>
    <t>PERIODO: II</t>
  </si>
  <si>
    <t>% CUMPLIMIENTO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</si>
  <si>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</si>
  <si>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</si>
  <si>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</si>
  <si>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</si>
  <si>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</si>
  <si>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</si>
  <si>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</si>
  <si>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</si>
  <si>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</si>
  <si>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</si>
  <si>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</si>
  <si>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</si>
  <si>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</si>
  <si>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</t>
  </si>
  <si>
    <t>E</t>
  </si>
  <si>
    <t>H</t>
  </si>
  <si>
    <t>A</t>
  </si>
  <si>
    <t>% Avance Programa</t>
  </si>
  <si>
    <t>Acumulado Programado</t>
  </si>
  <si>
    <t>Acumulado Ejecutado</t>
  </si>
  <si>
    <t>CUMPLIMIENTO</t>
  </si>
  <si>
    <t>INDICADORES  DE GESTIÓN Y SEGUIMIENTO</t>
  </si>
  <si>
    <t>INDICADOR</t>
  </si>
  <si>
    <t>META</t>
  </si>
  <si>
    <t>VARIABLES</t>
  </si>
  <si>
    <t>TRIMESTRE</t>
  </si>
  <si>
    <t>TOTAL</t>
  </si>
  <si>
    <t>Cumplimiento</t>
  </si>
  <si>
    <t>Actividades ejecutadas</t>
  </si>
  <si>
    <t>Actividades programadas</t>
  </si>
  <si>
    <t>Resultado</t>
  </si>
  <si>
    <t>ENTIDAD</t>
  </si>
  <si>
    <t xml:space="preserve">PROGRAMA DE GESTION DE RESIDUOS
PROGRAMA DE USO EFICIENTE Y AHORRO DE AGUA
PROGRAMA DE USO EFICIENTE Y AHORRO DE ENERGÍA
PROGRAMA DE CONSUMO SOSTENIBLE
PROGRAMA DE IMPLEMENTACION DE PRACTICAS SOSTENIBLES
</t>
  </si>
  <si>
    <t>PROGRAMA</t>
  </si>
  <si>
    <t>PLAN INSTITUCIONAL DE GESTIÓN AMBIENTAL</t>
  </si>
  <si>
    <t>(Número de actividades ejecutadas / Número de actividades programadas ) *100</t>
  </si>
  <si>
    <t>% Meta acumulada</t>
  </si>
  <si>
    <t>Mes</t>
  </si>
  <si>
    <t>% ejecución</t>
  </si>
  <si>
    <t>DAR CUMPLIMIENTO A LAS ACTIVIDADES ESTABLECIDAS EN LOS PROGRAMAS AMBIENTALES  DEL PLAN INSTITUCIONAL DE GESTIÓN AMBIENTAL</t>
  </si>
  <si>
    <t>PROFESIONAL AMBIENTAL</t>
  </si>
  <si>
    <t>PROGRAMA DE GESTIÓN DE RESIDUOS</t>
  </si>
  <si>
    <t>Realizar la  capacitación en manejo de Residuos sólidos- aprovechables, no aprovechables y uso adecuado de puntos ecologicos</t>
  </si>
  <si>
    <t>Elaborar el Plan integral de residuos sólidos -PGIRS para  Minimizar y aprovechar los residuos generados en el INSTITUTO NACIONAL PARA CIEGOS, en el marco de los lineamientos de la normatividad ambiental de manejo integral de residuos.</t>
  </si>
  <si>
    <t>Elaborar  los procedimienos necesarios para la implementación del programa de residuos.</t>
  </si>
  <si>
    <t xml:space="preserve">ROFESIONAL AMBIENTAL, GESTOR AMBIENTAL , GESTIÓN HUMANA Y  OFICINA DE COMUNICACIONES </t>
  </si>
  <si>
    <t>PROGRAMA DE USO EFICIENTE Y AHORRO DEL AGUA</t>
  </si>
  <si>
    <t xml:space="preserve">PROFESIONAL AMBIENTAL Y ÁREA DE MANTENIMIENTO LOCATIVO </t>
  </si>
  <si>
    <t xml:space="preserve">
Actualizar el programa de mantenimiento a las redes hidrosanitarias
</t>
  </si>
  <si>
    <t>Diseñar los formatos de inspección del  programa de ahorro y uso eficiente del agua</t>
  </si>
  <si>
    <t>PROGRADO DE USO EFICIENTE Y AHORRO DE ENERGÍA</t>
  </si>
  <si>
    <t xml:space="preserve">PROGRAMA DE USO EFICIENTE Y AHORRO DEL AGUA Y DE ENERGÍA </t>
  </si>
  <si>
    <t xml:space="preserve">Realizar  las  inspecciones  para verificar cumplimiento del formato de lista de chequeo 
</t>
  </si>
  <si>
    <t>PROGRAMA DE CONSUMO SOSTENIBLE</t>
  </si>
  <si>
    <t>Realizar capacitación ambiental sobre compras verdes</t>
  </si>
  <si>
    <t>PROGRAMA DE PRÁCTICAS SOSTENIBLE</t>
  </si>
  <si>
    <t xml:space="preserve">
Implementar campaña cero papel (+ medios digitales - árboles = + vida)
</t>
  </si>
  <si>
    <t xml:space="preserve"> Realizar capacitación ambiental  de movilidad sostenible, transporte urbano </t>
  </si>
  <si>
    <t xml:space="preserve">TODOS LOS PROGRAMAS </t>
  </si>
  <si>
    <t>v</t>
  </si>
  <si>
    <t>Realizar seguimiento al cumplimiento a las actividades programadas</t>
  </si>
  <si>
    <t xml:space="preserve">PROFESIONAL AMBIENTAL, GESTOR AMBIENTAL , GESTIÓN HUMANA Y  OFICINA DE COMUNICACIONES </t>
  </si>
  <si>
    <t>PROFESIONAL AMBIENTAL, GESTOR AMBIENTAL , GESTIÓN HUMANA Y  OFICINA DE COMUNICACIONES .</t>
  </si>
  <si>
    <t xml:space="preserve">Realizar inspección y mantenimiento  de las instalaciones hidrosanitarias y del correcto funcionamiento de los ahorradores de energia </t>
  </si>
  <si>
    <t xml:space="preserve">Diseñar el manual de compras sostenibles para INCI </t>
  </si>
  <si>
    <t xml:space="preserve">Presentar a consideracion y aprobacion del Comité de Gestion Ambiental el manual de compras sostenibles para INCI </t>
  </si>
  <si>
    <t xml:space="preserve">PROFESIONAL AMBIENTAL, COORDINADOR ADMINISTRATIVA Y FINANCIERA </t>
  </si>
  <si>
    <t xml:space="preserve">Diseñar los formatos de inspección del  programa de residuos </t>
  </si>
  <si>
    <t>Elaborar Plan de Accion Anual  para el año 2023 en el marco de la implementación del PIGA</t>
  </si>
  <si>
    <t>Entregar  informe de ejecución del Plan de Accion Anual en relacion con los programas del PIGA y el PAA del año 2023  para la  revisión y aprobación del  Comité de Gestion Ambiental</t>
  </si>
  <si>
    <t>PLAN DE ACCIÓN ANUAL PIGA 2022</t>
  </si>
  <si>
    <t>Implementar  campaña de  de sensibilización y concienciación ambiental, a cerca de la implementación de prácticas sostenibles (¡No hay tiempo que perder por el planeta vamos a correr!</t>
  </si>
  <si>
    <t>PROFESIONAL AMBIENTAL, GRUPO  GESTIÓN HUMANA Y ACCESO A LA INFORMACIÓN (SST)</t>
  </si>
  <si>
    <t>PROFESIONAL AMBIENTAL Y OFICINA ASESORA JURIDICA</t>
  </si>
  <si>
    <t xml:space="preserve">PROFESIONAL AMBIENTAL Y GRUPO ADMINISTRATIVA Y FINANCIERA </t>
  </si>
  <si>
    <t>BOGOTA, D.C.</t>
  </si>
  <si>
    <r>
      <t>Implementar  campaña de sensibilización y conciencia ambiental, en el marco del  programa de residuos (</t>
    </r>
    <r>
      <rPr>
        <b/>
        <i/>
        <sz val="12"/>
        <color theme="1"/>
        <rFont val="Arial"/>
        <family val="2"/>
      </rPr>
      <t>las palabras sobran para un buen entendedor cada residuo a su contenedor</t>
    </r>
    <r>
      <rPr>
        <i/>
        <sz val="12"/>
        <color theme="1"/>
        <rFont val="Arial"/>
        <family val="2"/>
      </rPr>
      <t>)</t>
    </r>
    <r>
      <rPr>
        <sz val="12"/>
        <color theme="1"/>
        <rFont val="Arial"/>
        <family val="2"/>
      </rPr>
      <t xml:space="preserve"> </t>
    </r>
  </si>
  <si>
    <r>
      <t>Actualizacion de mensajes de la campaña de sensibilización y conciencia ambiental, en el marco del programa  de residuos  (l</t>
    </r>
    <r>
      <rPr>
        <b/>
        <sz val="12"/>
        <color theme="1"/>
        <rFont val="Arial"/>
        <family val="2"/>
      </rPr>
      <t>as palabras sobran para un buen entendedor cada residuo a su contenedor</t>
    </r>
    <r>
      <rPr>
        <sz val="12"/>
        <color theme="1"/>
        <rFont val="Arial"/>
        <family val="2"/>
      </rPr>
      <t xml:space="preserve">) </t>
    </r>
  </si>
  <si>
    <r>
      <t>Disenar e implementar la campaña de sensibilización y conciencia ambiental, en el marco del  programa de ahorro y uso eficiente  del agua (</t>
    </r>
    <r>
      <rPr>
        <b/>
        <sz val="12"/>
        <color theme="1"/>
        <rFont val="Arial"/>
        <family val="2"/>
      </rPr>
      <t>si en el planeta quieres vivir con el ahorro del agua debes contribuir</t>
    </r>
    <r>
      <rPr>
        <sz val="12"/>
        <color theme="1"/>
        <rFont val="Arial"/>
        <family val="2"/>
      </rPr>
      <t xml:space="preserve">)
</t>
    </r>
  </si>
  <si>
    <r>
      <t>Actualizacion de mensajes de  la campaña de sensibilización y conciencia ambiental, en el marco del  programa de ahorro y uso eficiente  del agua (</t>
    </r>
    <r>
      <rPr>
        <b/>
        <sz val="12"/>
        <color theme="1"/>
        <rFont val="Arial"/>
        <family val="2"/>
      </rPr>
      <t xml:space="preserve">si en el planeta quieres vivir con el ahorro del agua debes contribuir)
</t>
    </r>
  </si>
  <si>
    <r>
      <t>Implementar  campaña de sensibilización y concienciación ambiental, a cerca del uso eficiente y ahorro de la energía (</t>
    </r>
    <r>
      <rPr>
        <b/>
        <sz val="12"/>
        <rFont val="Arial"/>
        <family val="2"/>
      </rPr>
      <t xml:space="preserve"> -  corriente  + apoyo inteligente con el medio ambiente</t>
    </r>
    <r>
      <rPr>
        <sz val="12"/>
        <rFont val="Arial"/>
        <family val="2"/>
      </rPr>
      <t>)</t>
    </r>
  </si>
  <si>
    <r>
      <t>Implementar  campaña de  sensibilización y concienciación ambiental, a cerca del consumo sostenible (</t>
    </r>
    <r>
      <rPr>
        <b/>
        <sz val="12"/>
        <rFont val="Arial"/>
        <family val="2"/>
      </rPr>
      <t>crecimiento verde</t>
    </r>
    <r>
      <rPr>
        <sz val="12"/>
        <rFont val="Arial"/>
        <family val="2"/>
      </rPr>
      <t>).</t>
    </r>
  </si>
  <si>
    <r>
      <rPr>
        <b/>
        <sz val="12"/>
        <rFont val="Arial"/>
        <family val="2"/>
      </rPr>
      <t>Recursos:</t>
    </r>
    <r>
      <rPr>
        <sz val="12"/>
        <rFont val="Arial"/>
        <family val="2"/>
      </rPr>
      <t xml:space="preserve"> Humanos, Técnologícos, Financieros</t>
    </r>
  </si>
  <si>
    <t>Versión: 1</t>
  </si>
  <si>
    <t>PÁGINA: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</si>
</sst>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7" formatCode="[$-240A]d&quot; de &quot;mmmm&quot; de &quot;yyyy;@"/>
  </numFmts>
  <fonts count="12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17" fontId="2" fillId="0" borderId="0" xfId="0" applyNumberFormat="1" applyFont="1"/>
    <xf numFmtId="9" fontId="2" fillId="0" borderId="0" xfId="0" applyNumberFormat="1" applyFont="1" applyAlignment="1">
      <alignment horizontal="center"/>
    </xf>
    <xf numFmtId="0" fontId="5" fillId="3" borderId="8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/>
    <xf numFmtId="0" fontId="5" fillId="3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17" fontId="7" fillId="5" borderId="3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5" fillId="0" borderId="26" xfId="2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9" fontId="6" fillId="0" borderId="8" xfId="2" applyFont="1" applyFill="1" applyBorder="1" applyAlignment="1">
      <alignment horizontal="center"/>
    </xf>
    <xf numFmtId="0" fontId="6" fillId="0" borderId="8" xfId="0" applyFont="1" applyBorder="1"/>
    <xf numFmtId="0" fontId="5" fillId="13" borderId="1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9" fontId="6" fillId="0" borderId="12" xfId="2" applyFont="1" applyFill="1" applyBorder="1" applyAlignment="1">
      <alignment horizontal="center"/>
    </xf>
    <xf numFmtId="0" fontId="6" fillId="0" borderId="33" xfId="0" applyFont="1" applyBorder="1" applyAlignment="1">
      <alignment vertical="center" wrapText="1"/>
    </xf>
    <xf numFmtId="0" fontId="5" fillId="13" borderId="2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5" fillId="8" borderId="7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9" fontId="6" fillId="0" borderId="8" xfId="2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5" fillId="8" borderId="16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9" fontId="6" fillId="0" borderId="12" xfId="2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8" fillId="0" borderId="22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6" borderId="28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5" fillId="8" borderId="16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5" fillId="6" borderId="36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6" borderId="17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5" fillId="14" borderId="7" xfId="0" applyFont="1" applyFill="1" applyBorder="1" applyAlignment="1">
      <alignment horizontal="center" vertical="center"/>
    </xf>
    <xf numFmtId="0" fontId="6" fillId="6" borderId="9" xfId="0" applyNumberFormat="1" applyFont="1" applyFill="1" applyBorder="1" applyAlignment="1">
      <alignment horizontal="left" vertical="center" wrapText="1"/>
    </xf>
    <xf numFmtId="0" fontId="6" fillId="6" borderId="11" xfId="0" applyNumberFormat="1" applyFont="1" applyFill="1" applyBorder="1" applyAlignment="1">
      <alignment horizontal="left" vertical="center" wrapText="1"/>
    </xf>
    <xf numFmtId="9" fontId="6" fillId="0" borderId="7" xfId="2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6" fillId="0" borderId="30" xfId="0" applyFont="1" applyBorder="1"/>
    <xf numFmtId="0" fontId="5" fillId="9" borderId="21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9" fontId="6" fillId="0" borderId="3" xfId="2" applyFont="1" applyFill="1" applyBorder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9" fontId="5" fillId="10" borderId="1" xfId="0" applyNumberFormat="1" applyFont="1" applyFill="1" applyBorder="1" applyAlignment="1">
      <alignment horizontal="center" vertical="center"/>
    </xf>
    <xf numFmtId="9" fontId="5" fillId="10" borderId="39" xfId="0" applyNumberFormat="1" applyFont="1" applyFill="1" applyBorder="1" applyAlignment="1">
      <alignment horizontal="center" vertical="center"/>
    </xf>
    <xf numFmtId="164" fontId="5" fillId="0" borderId="22" xfId="1" applyFont="1" applyFill="1" applyBorder="1" applyAlignment="1">
      <alignment horizontal="left" vertical="center" wrapText="1"/>
    </xf>
    <xf numFmtId="164" fontId="5" fillId="0" borderId="38" xfId="1" applyFont="1" applyFill="1" applyBorder="1" applyAlignment="1">
      <alignment horizontal="left" vertical="center" wrapText="1"/>
    </xf>
    <xf numFmtId="164" fontId="5" fillId="0" borderId="23" xfId="1" applyFont="1" applyFill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9" fontId="5" fillId="10" borderId="5" xfId="0" applyNumberFormat="1" applyFont="1" applyFill="1" applyBorder="1" applyAlignment="1">
      <alignment horizontal="center" vertical="center"/>
    </xf>
    <xf numFmtId="9" fontId="5" fillId="10" borderId="40" xfId="0" applyNumberFormat="1" applyFont="1" applyFill="1" applyBorder="1" applyAlignment="1">
      <alignment horizontal="center" vertical="center"/>
    </xf>
    <xf numFmtId="9" fontId="5" fillId="0" borderId="22" xfId="2" applyFont="1" applyBorder="1" applyAlignment="1">
      <alignment horizontal="center" vertical="center" wrapText="1"/>
    </xf>
    <xf numFmtId="9" fontId="5" fillId="0" borderId="23" xfId="2" applyFont="1" applyBorder="1" applyAlignment="1">
      <alignment horizontal="center" vertical="center" wrapText="1"/>
    </xf>
    <xf numFmtId="9" fontId="5" fillId="6" borderId="1" xfId="0" applyNumberFormat="1" applyFont="1" applyFill="1" applyBorder="1" applyAlignment="1">
      <alignment horizontal="center" vertical="center"/>
    </xf>
    <xf numFmtId="9" fontId="5" fillId="6" borderId="39" xfId="0" applyNumberFormat="1" applyFont="1" applyFill="1" applyBorder="1" applyAlignment="1">
      <alignment horizontal="center" vertical="center"/>
    </xf>
    <xf numFmtId="9" fontId="5" fillId="6" borderId="4" xfId="0" applyNumberFormat="1" applyFont="1" applyFill="1" applyBorder="1" applyAlignment="1">
      <alignment horizontal="center" vertical="center"/>
    </xf>
    <xf numFmtId="9" fontId="5" fillId="6" borderId="41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9" fontId="5" fillId="2" borderId="3" xfId="2" applyFont="1" applyFill="1" applyBorder="1" applyAlignment="1">
      <alignment horizontal="center" vertical="center"/>
    </xf>
    <xf numFmtId="9" fontId="5" fillId="6" borderId="5" xfId="0" applyNumberFormat="1" applyFont="1" applyFill="1" applyBorder="1" applyAlignment="1">
      <alignment horizontal="center" vertical="center"/>
    </xf>
    <xf numFmtId="9" fontId="5" fillId="6" borderId="4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justify" vertical="center" wrapText="1"/>
    </xf>
    <xf numFmtId="165" fontId="5" fillId="0" borderId="0" xfId="1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38" xfId="3" applyFont="1" applyFill="1" applyBorder="1" applyAlignment="1">
      <alignment horizontal="center" vertical="center"/>
    </xf>
    <xf numFmtId="0" fontId="5" fillId="3" borderId="23" xfId="3" applyFont="1" applyFill="1" applyBorder="1" applyAlignment="1">
      <alignment horizontal="center" vertical="center"/>
    </xf>
    <xf numFmtId="0" fontId="5" fillId="6" borderId="4" xfId="3" applyFont="1" applyFill="1" applyBorder="1" applyAlignment="1">
      <alignment horizontal="center" vertical="center"/>
    </xf>
    <xf numFmtId="0" fontId="5" fillId="6" borderId="1" xfId="3" applyFont="1" applyFill="1" applyBorder="1" applyAlignment="1">
      <alignment horizontal="center" vertical="center" wrapText="1"/>
    </xf>
    <xf numFmtId="0" fontId="5" fillId="6" borderId="2" xfId="3" applyFont="1" applyFill="1" applyBorder="1" applyAlignment="1">
      <alignment horizontal="center" vertical="center" wrapText="1"/>
    </xf>
    <xf numFmtId="0" fontId="5" fillId="6" borderId="39" xfId="3" applyFont="1" applyFill="1" applyBorder="1" applyAlignment="1">
      <alignment horizontal="center" vertical="center" wrapText="1"/>
    </xf>
    <xf numFmtId="0" fontId="5" fillId="6" borderId="1" xfId="3" applyFont="1" applyFill="1" applyBorder="1" applyAlignment="1">
      <alignment horizontal="center" vertical="center"/>
    </xf>
    <xf numFmtId="0" fontId="5" fillId="6" borderId="2" xfId="3" applyFont="1" applyFill="1" applyBorder="1" applyAlignment="1">
      <alignment horizontal="center" vertical="center"/>
    </xf>
    <xf numFmtId="0" fontId="5" fillId="6" borderId="39" xfId="3" applyFont="1" applyFill="1" applyBorder="1" applyAlignment="1">
      <alignment horizontal="center" vertical="center"/>
    </xf>
    <xf numFmtId="0" fontId="5" fillId="11" borderId="22" xfId="3" applyFont="1" applyFill="1" applyBorder="1" applyAlignment="1">
      <alignment horizontal="center" vertical="center"/>
    </xf>
    <xf numFmtId="0" fontId="5" fillId="11" borderId="38" xfId="3" applyFont="1" applyFill="1" applyBorder="1" applyAlignment="1">
      <alignment horizontal="center" vertical="center"/>
    </xf>
    <xf numFmtId="0" fontId="5" fillId="11" borderId="23" xfId="3" applyFont="1" applyFill="1" applyBorder="1" applyAlignment="1">
      <alignment horizontal="center" vertical="center"/>
    </xf>
    <xf numFmtId="0" fontId="6" fillId="6" borderId="4" xfId="3" applyFont="1" applyFill="1" applyBorder="1" applyAlignment="1">
      <alignment horizontal="center" vertical="center"/>
    </xf>
    <xf numFmtId="0" fontId="6" fillId="6" borderId="0" xfId="3" applyFont="1" applyFill="1" applyAlignment="1">
      <alignment horizontal="center" vertical="center"/>
    </xf>
    <xf numFmtId="0" fontId="6" fillId="6" borderId="41" xfId="3" applyFont="1" applyFill="1" applyBorder="1" applyAlignment="1">
      <alignment horizontal="center" vertical="center"/>
    </xf>
    <xf numFmtId="0" fontId="5" fillId="6" borderId="5" xfId="3" applyFont="1" applyFill="1" applyBorder="1" applyAlignment="1">
      <alignment horizontal="center" vertical="center" wrapText="1"/>
    </xf>
    <xf numFmtId="0" fontId="5" fillId="6" borderId="6" xfId="3" applyFont="1" applyFill="1" applyBorder="1" applyAlignment="1">
      <alignment horizontal="center" vertical="center" wrapText="1"/>
    </xf>
    <xf numFmtId="0" fontId="5" fillId="6" borderId="40" xfId="3" applyFont="1" applyFill="1" applyBorder="1" applyAlignment="1">
      <alignment horizontal="center" vertical="center" wrapText="1"/>
    </xf>
    <xf numFmtId="0" fontId="5" fillId="6" borderId="5" xfId="3" applyFont="1" applyFill="1" applyBorder="1" applyAlignment="1">
      <alignment horizontal="center" vertical="center"/>
    </xf>
    <xf numFmtId="0" fontId="5" fillId="6" borderId="6" xfId="3" applyFont="1" applyFill="1" applyBorder="1" applyAlignment="1">
      <alignment horizontal="center" vertical="center"/>
    </xf>
    <xf numFmtId="0" fontId="5" fillId="6" borderId="40" xfId="3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/>
    </xf>
    <xf numFmtId="0" fontId="6" fillId="6" borderId="5" xfId="3" applyFont="1" applyFill="1" applyBorder="1" applyAlignment="1">
      <alignment horizontal="center" vertical="center"/>
    </xf>
    <xf numFmtId="0" fontId="6" fillId="6" borderId="6" xfId="3" applyFont="1" applyFill="1" applyBorder="1" applyAlignment="1">
      <alignment horizontal="center" vertical="center"/>
    </xf>
    <xf numFmtId="0" fontId="6" fillId="6" borderId="40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9" xfId="3" applyFont="1" applyFill="1" applyBorder="1" applyAlignment="1">
      <alignment horizontal="center" vertical="center" wrapText="1"/>
    </xf>
    <xf numFmtId="0" fontId="6" fillId="12" borderId="1" xfId="3" applyFont="1" applyFill="1" applyBorder="1" applyAlignment="1">
      <alignment horizontal="left" vertical="center" wrapText="1"/>
    </xf>
    <xf numFmtId="0" fontId="6" fillId="12" borderId="2" xfId="3" applyFont="1" applyFill="1" applyBorder="1" applyAlignment="1">
      <alignment horizontal="left" vertical="center" wrapText="1"/>
    </xf>
    <xf numFmtId="0" fontId="6" fillId="12" borderId="39" xfId="3" applyFont="1" applyFill="1" applyBorder="1" applyAlignment="1">
      <alignment horizontal="left" vertical="center" wrapText="1"/>
    </xf>
    <xf numFmtId="9" fontId="6" fillId="3" borderId="1" xfId="4" applyFont="1" applyFill="1" applyBorder="1" applyAlignment="1">
      <alignment horizontal="center" vertical="center"/>
    </xf>
    <xf numFmtId="9" fontId="6" fillId="3" borderId="39" xfId="4" applyFont="1" applyFill="1" applyBorder="1" applyAlignment="1">
      <alignment horizontal="center" vertical="center"/>
    </xf>
    <xf numFmtId="0" fontId="6" fillId="10" borderId="3" xfId="3" applyFont="1" applyFill="1" applyBorder="1" applyAlignment="1">
      <alignment horizontal="center" vertical="center" wrapText="1"/>
    </xf>
    <xf numFmtId="0" fontId="6" fillId="12" borderId="3" xfId="3" applyFont="1" applyFill="1" applyBorder="1" applyAlignment="1">
      <alignment horizontal="center" vertical="center" wrapText="1"/>
    </xf>
    <xf numFmtId="0" fontId="5" fillId="12" borderId="22" xfId="4" applyNumberFormat="1" applyFont="1" applyFill="1" applyBorder="1" applyAlignment="1">
      <alignment horizontal="center" vertical="center"/>
    </xf>
    <xf numFmtId="0" fontId="5" fillId="12" borderId="38" xfId="4" applyNumberFormat="1" applyFont="1" applyFill="1" applyBorder="1" applyAlignment="1">
      <alignment horizontal="center" vertical="center"/>
    </xf>
    <xf numFmtId="0" fontId="5" fillId="12" borderId="23" xfId="4" applyNumberFormat="1" applyFont="1" applyFill="1" applyBorder="1" applyAlignment="1">
      <alignment horizontal="center" vertical="center"/>
    </xf>
    <xf numFmtId="9" fontId="5" fillId="12" borderId="4" xfId="4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 wrapText="1"/>
    </xf>
    <xf numFmtId="0" fontId="6" fillId="3" borderId="0" xfId="3" applyFont="1" applyFill="1" applyBorder="1" applyAlignment="1">
      <alignment horizontal="center" vertical="center" wrapText="1"/>
    </xf>
    <xf numFmtId="0" fontId="6" fillId="3" borderId="41" xfId="3" applyFont="1" applyFill="1" applyBorder="1" applyAlignment="1">
      <alignment horizontal="center" vertical="center" wrapText="1"/>
    </xf>
    <xf numFmtId="0" fontId="6" fillId="12" borderId="4" xfId="3" applyFont="1" applyFill="1" applyBorder="1" applyAlignment="1">
      <alignment horizontal="left" vertical="center" wrapText="1"/>
    </xf>
    <xf numFmtId="0" fontId="6" fillId="12" borderId="0" xfId="3" applyFont="1" applyFill="1" applyAlignment="1">
      <alignment horizontal="left" vertical="center" wrapText="1"/>
    </xf>
    <xf numFmtId="0" fontId="6" fillId="12" borderId="41" xfId="3" applyFont="1" applyFill="1" applyBorder="1" applyAlignment="1">
      <alignment horizontal="left" vertical="center" wrapText="1"/>
    </xf>
    <xf numFmtId="9" fontId="6" fillId="3" borderId="4" xfId="4" applyFont="1" applyFill="1" applyBorder="1" applyAlignment="1">
      <alignment horizontal="center" vertical="center"/>
    </xf>
    <xf numFmtId="9" fontId="6" fillId="3" borderId="41" xfId="4" applyFont="1" applyFill="1" applyBorder="1" applyAlignment="1">
      <alignment horizontal="center" vertical="center"/>
    </xf>
    <xf numFmtId="0" fontId="6" fillId="12" borderId="5" xfId="3" applyFont="1" applyFill="1" applyBorder="1" applyAlignment="1">
      <alignment horizontal="left" vertical="center" wrapText="1"/>
    </xf>
    <xf numFmtId="0" fontId="6" fillId="12" borderId="6" xfId="3" applyFont="1" applyFill="1" applyBorder="1" applyAlignment="1">
      <alignment horizontal="left" vertical="center" wrapText="1"/>
    </xf>
    <xf numFmtId="0" fontId="6" fillId="12" borderId="40" xfId="3" applyFont="1" applyFill="1" applyBorder="1" applyAlignment="1">
      <alignment horizontal="left" vertical="center" wrapText="1"/>
    </xf>
    <xf numFmtId="9" fontId="6" fillId="3" borderId="5" xfId="4" applyFont="1" applyFill="1" applyBorder="1" applyAlignment="1">
      <alignment horizontal="center" vertical="center"/>
    </xf>
    <xf numFmtId="9" fontId="6" fillId="3" borderId="40" xfId="4" applyFont="1" applyFill="1" applyBorder="1" applyAlignment="1">
      <alignment horizontal="center" vertical="center"/>
    </xf>
    <xf numFmtId="9" fontId="5" fillId="10" borderId="3" xfId="4" applyFont="1" applyFill="1" applyBorder="1" applyAlignment="1">
      <alignment horizontal="center" vertical="center" wrapText="1"/>
    </xf>
    <xf numFmtId="9" fontId="5" fillId="10" borderId="22" xfId="4" applyFont="1" applyFill="1" applyBorder="1" applyAlignment="1">
      <alignment horizontal="center" vertical="center" wrapText="1"/>
    </xf>
    <xf numFmtId="9" fontId="5" fillId="10" borderId="38" xfId="4" applyFont="1" applyFill="1" applyBorder="1" applyAlignment="1">
      <alignment horizontal="center" vertical="center" wrapText="1"/>
    </xf>
    <xf numFmtId="9" fontId="5" fillId="10" borderId="23" xfId="4" applyFont="1" applyFill="1" applyBorder="1" applyAlignment="1">
      <alignment horizontal="center" vertical="center" wrapText="1"/>
    </xf>
    <xf numFmtId="167" fontId="6" fillId="0" borderId="20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6">
    <cellStyle name="Millares" xfId="1" builtinId="3"/>
    <cellStyle name="Normal" xfId="0" builtinId="0"/>
    <cellStyle name="Normal 2" xfId="3" xr:uid="{00000000-0005-0000-0000-000002000000}"/>
    <cellStyle name="Porcentaje" xfId="2" builtinId="5"/>
    <cellStyle name="Porcentual 2" xfId="4" xr:uid="{00000000-0005-0000-0000-000004000000}"/>
    <cellStyle name="Porcentual 3" xfId="5" xr:uid="{00000000-0005-0000-0000-000005000000}"/>
  </cellStyles>
  <dxfs count="17"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CD0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 b="1" baseline="0">
                <a:latin typeface="Arial" panose="020B0604020202020204" pitchFamily="34" charset="0"/>
              </a:rPr>
              <a:t>GRAFICO TENDENCIAL - </a:t>
            </a:r>
            <a:r>
              <a:rPr lang="es-CO" sz="1400" b="1" i="0" u="none" strike="noStrike" baseline="0">
                <a:effectLst/>
                <a:latin typeface="Arial" panose="020B0604020202020204" pitchFamily="34" charset="0"/>
              </a:rPr>
              <a:t>CUMPLIMIENTO ACTIVIDADES PROGRAMADAS</a:t>
            </a:r>
            <a:endParaRPr lang="es-CO" sz="1400" b="1" baseline="0">
              <a:latin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989875285197193"/>
          <c:y val="1.1156173971404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45039516782954"/>
          <c:y val="1.7619067767891947E-2"/>
          <c:w val="0.87973856209150325"/>
          <c:h val="0.90410958904109584"/>
        </c:manualLayout>
      </c:layout>
      <c:lineChart>
        <c:grouping val="standard"/>
        <c:varyColors val="0"/>
        <c:ser>
          <c:idx val="0"/>
          <c:order val="0"/>
          <c:tx>
            <c:strRef>
              <c:f>'PLAN DE ACCIÓN ANUAL 2022'!$C$52</c:f>
              <c:strCache>
                <c:ptCount val="1"/>
                <c:pt idx="0">
                  <c:v>% ejecución</c:v>
                </c:pt>
              </c:strCache>
            </c:strRef>
          </c:tx>
          <c:marker>
            <c:symbol val="none"/>
          </c:marker>
          <c:cat>
            <c:strRef>
              <c:f>'[2]% EJECUCION'!$C$4:$N$4</c:f>
              <c:strCache>
                <c:ptCount val="12"/>
                <c:pt idx="0">
                  <c:v>ENE.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Dic-17</c:v>
                </c:pt>
              </c:strCache>
            </c:strRef>
          </c:cat>
          <c:val>
            <c:numRef>
              <c:f>'PLAN DE ACCIÓN ANUAL 2022'!$C$53:$C$64</c:f>
              <c:numCache>
                <c:formatCode>0%</c:formatCode>
                <c:ptCount val="12"/>
                <c:pt idx="0">
                  <c:v>0</c:v>
                </c:pt>
                <c:pt idx="1">
                  <c:v>0.12195121951219512</c:v>
                </c:pt>
                <c:pt idx="2">
                  <c:v>0.26829268292682928</c:v>
                </c:pt>
                <c:pt idx="3">
                  <c:v>0.3902439024390244</c:v>
                </c:pt>
                <c:pt idx="4">
                  <c:v>0.3902439024390244</c:v>
                </c:pt>
                <c:pt idx="5">
                  <c:v>0.3902439024390244</c:v>
                </c:pt>
                <c:pt idx="6">
                  <c:v>0.3902439024390244</c:v>
                </c:pt>
                <c:pt idx="7">
                  <c:v>0.3902439024390244</c:v>
                </c:pt>
                <c:pt idx="8">
                  <c:v>0.3902439024390244</c:v>
                </c:pt>
                <c:pt idx="9">
                  <c:v>0.3902439024390244</c:v>
                </c:pt>
                <c:pt idx="10">
                  <c:v>0.3902439024390244</c:v>
                </c:pt>
                <c:pt idx="11">
                  <c:v>0.3902439024390244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A-4593-BBD4-EC57908A4C4A}"/>
            </c:ext>
          </c:extLst>
        </c:ser>
        <c:ser>
          <c:idx val="1"/>
          <c:order val="1"/>
          <c:tx>
            <c:strRef>
              <c:f>'PLAN DE ACCIÓN ANUAL 2022'!$B$52</c:f>
              <c:strCache>
                <c:ptCount val="1"/>
                <c:pt idx="0">
                  <c:v> % Meta acumulada </c:v>
                </c:pt>
              </c:strCache>
            </c:strRef>
          </c:tx>
          <c:marker>
            <c:symbol val="none"/>
          </c:marker>
          <c:cat>
            <c:strRef>
              <c:f>'[2]% EJECUCION'!$C$4:$N$4</c:f>
              <c:strCache>
                <c:ptCount val="12"/>
                <c:pt idx="0">
                  <c:v>ENE.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Dic-17</c:v>
                </c:pt>
              </c:strCache>
            </c:strRef>
          </c:cat>
          <c:val>
            <c:numRef>
              <c:f>'PLAN DE ACCIÓN ANUAL 2022'!$B$53:$B$64</c:f>
              <c:numCache>
                <c:formatCode>0%</c:formatCode>
                <c:ptCount val="12"/>
                <c:pt idx="0">
                  <c:v>0</c:v>
                </c:pt>
                <c:pt idx="1">
                  <c:v>0.12195121951219512</c:v>
                </c:pt>
                <c:pt idx="2">
                  <c:v>0.26829268292682928</c:v>
                </c:pt>
                <c:pt idx="3">
                  <c:v>0.3902439024390244</c:v>
                </c:pt>
                <c:pt idx="4">
                  <c:v>0.51219512195121952</c:v>
                </c:pt>
                <c:pt idx="5">
                  <c:v>0.6097560975609756</c:v>
                </c:pt>
                <c:pt idx="6">
                  <c:v>0.65853658536585369</c:v>
                </c:pt>
                <c:pt idx="7">
                  <c:v>0.75609756097560976</c:v>
                </c:pt>
                <c:pt idx="8">
                  <c:v>0.80487804878048785</c:v>
                </c:pt>
                <c:pt idx="9">
                  <c:v>0.80487804878048785</c:v>
                </c:pt>
                <c:pt idx="10">
                  <c:v>0.95121951219512191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A-4593-BBD4-EC57908A4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7691824"/>
        <c:axId val="797703248"/>
      </c:lineChart>
      <c:catAx>
        <c:axId val="79769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97703248"/>
        <c:crosses val="autoZero"/>
        <c:auto val="1"/>
        <c:lblAlgn val="ctr"/>
        <c:lblOffset val="100"/>
        <c:noMultiLvlLbl val="0"/>
      </c:catAx>
      <c:valAx>
        <c:axId val="7977032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97691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42493266773026"/>
          <c:y val="0.79452222581766319"/>
          <c:w val="0.19562023288943439"/>
          <c:h val="0.1039123120773080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7" Type="http://schemas.openxmlformats.org/officeDocument/2006/relationships/image" Target="../media/image2.png"/><Relationship Id="rId2" Type="http://schemas.openxmlformats.org/officeDocument/2006/relationships/hyperlink" Target="#INDICE!A1"/><Relationship Id="rId1" Type="http://schemas.openxmlformats.org/officeDocument/2006/relationships/hyperlink" Target="#'FICHA T&#201;CNICA'!A1"/><Relationship Id="rId6" Type="http://schemas.openxmlformats.org/officeDocument/2006/relationships/chart" Target="../charts/chart1.xml"/><Relationship Id="rId5" Type="http://schemas.openxmlformats.org/officeDocument/2006/relationships/hyperlink" Target="#Registros!A1"/><Relationship Id="rId4" Type="http://schemas.openxmlformats.org/officeDocument/2006/relationships/hyperlink" Target="#Gr&#225;fica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320293</xdr:colOff>
      <xdr:row>8</xdr:row>
      <xdr:rowOff>101525</xdr:rowOff>
    </xdr:from>
    <xdr:to>
      <xdr:col>8</xdr:col>
      <xdr:colOff>407275</xdr:colOff>
      <xdr:row>8</xdr:row>
      <xdr:rowOff>641525</xdr:rowOff>
    </xdr:to>
    <xdr:sp macro="" textlink="">
      <xdr:nvSpPr>
        <xdr:cNvPr id="2" name="Elips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254993" y="5426000"/>
          <a:ext cx="534657" cy="540000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40000"/>
              <a:lumOff val="60000"/>
            </a:schemeClr>
          </a:solidFill>
        </a:ln>
        <a:effectLst>
          <a:glow rad="127000">
            <a:schemeClr val="accent3">
              <a:lumMod val="60000"/>
              <a:lumOff val="40000"/>
              <a:alpha val="40000"/>
            </a:schemeClr>
          </a:glow>
        </a:effectLst>
        <a:scene3d>
          <a:camera prst="orthographicFront"/>
          <a:lightRig rig="threePt" dir="t"/>
        </a:scene3d>
        <a:sp3d extrusionH="44450"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9</xdr:col>
      <xdr:colOff>220234</xdr:colOff>
      <xdr:row>8</xdr:row>
      <xdr:rowOff>11618</xdr:rowOff>
    </xdr:from>
    <xdr:to>
      <xdr:col>10</xdr:col>
      <xdr:colOff>325242</xdr:colOff>
      <xdr:row>8</xdr:row>
      <xdr:rowOff>685506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0284" y="5336093"/>
          <a:ext cx="657458" cy="6738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394938</xdr:colOff>
      <xdr:row>8</xdr:row>
      <xdr:rowOff>185854</xdr:rowOff>
    </xdr:from>
    <xdr:to>
      <xdr:col>8</xdr:col>
      <xdr:colOff>406554</xdr:colOff>
      <xdr:row>8</xdr:row>
      <xdr:rowOff>569177</xdr:rowOff>
    </xdr:to>
    <xdr:sp macro="" textlink="">
      <xdr:nvSpPr>
        <xdr:cNvPr id="4" name="CuadroTexto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329638" y="5510329"/>
          <a:ext cx="459291" cy="383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/>
            <a:t>GF</a:t>
          </a:r>
        </a:p>
      </xdr:txBody>
    </xdr:sp>
    <xdr:clientData/>
  </xdr:twoCellAnchor>
  <xdr:twoCellAnchor>
    <xdr:from>
      <xdr:col>5</xdr:col>
      <xdr:colOff>360092</xdr:colOff>
      <xdr:row>8</xdr:row>
      <xdr:rowOff>126844</xdr:rowOff>
    </xdr:from>
    <xdr:to>
      <xdr:col>6</xdr:col>
      <xdr:colOff>447074</xdr:colOff>
      <xdr:row>8</xdr:row>
      <xdr:rowOff>666844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0398125" y="4873469"/>
          <a:ext cx="0" cy="540000"/>
          <a:chOff x="7271525" y="4761570"/>
          <a:chExt cx="540000" cy="540000"/>
        </a:xfrm>
      </xdr:grpSpPr>
      <xdr:sp macro="" textlink="">
        <xdr:nvSpPr>
          <xdr:cNvPr id="6" name="Elipse 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7271525" y="4761570"/>
            <a:ext cx="540000" cy="540000"/>
          </a:xfrm>
          <a:prstGeom prst="ellipse">
            <a:avLst/>
          </a:prstGeom>
          <a:effectLst>
            <a:glow rad="127000">
              <a:schemeClr val="accent1">
                <a:alpha val="40000"/>
              </a:schemeClr>
            </a:glow>
          </a:effectLst>
          <a:scene3d>
            <a:camera prst="orthographicFront"/>
            <a:lightRig rig="threePt" dir="t"/>
          </a:scene3d>
          <a:sp3d extrusionH="44450">
            <a:bevelT w="114300" prst="artDeco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7" name="CuadroTexto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7319381" y="4856820"/>
            <a:ext cx="464634" cy="3833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600" b="1"/>
              <a:t>RG</a:t>
            </a:r>
          </a:p>
        </xdr:txBody>
      </xdr:sp>
    </xdr:grpSp>
    <xdr:clientData/>
  </xdr:twoCellAnchor>
  <xdr:twoCellAnchor>
    <xdr:from>
      <xdr:col>21</xdr:col>
      <xdr:colOff>0</xdr:colOff>
      <xdr:row>43</xdr:row>
      <xdr:rowOff>0</xdr:rowOff>
    </xdr:from>
    <xdr:to>
      <xdr:col>30</xdr:col>
      <xdr:colOff>2696189</xdr:colOff>
      <xdr:row>48</xdr:row>
      <xdr:rowOff>2421946</xdr:rowOff>
    </xdr:to>
    <xdr:graphicFrame macro="">
      <xdr:nvGraphicFramePr>
        <xdr:cNvPr id="9" name="Gráfico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650875</xdr:colOff>
      <xdr:row>0</xdr:row>
      <xdr:rowOff>79375</xdr:rowOff>
    </xdr:from>
    <xdr:to>
      <xdr:col>3</xdr:col>
      <xdr:colOff>2159000</xdr:colOff>
      <xdr:row>2</xdr:row>
      <xdr:rowOff>365125</xdr:rowOff>
    </xdr:to>
    <xdr:pic>
      <xdr:nvPicPr>
        <xdr:cNvPr id="10" name="Imagen 9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1412875" y="79375"/>
          <a:ext cx="5095875" cy="1079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OneDrive/Escritorio/GESTION%20AMBIENTAL%20INCI/PIGA/plan%20de%20acci&#243;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ESTION%20AMBIENTAL%20INCI\PIGA\GESTI&#211;N%20DEL%20PLAN%20DE%20ACCI&#211;N%20Y%20PROGRAMAS%20AMBIEN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GESTION "/>
      <sheetName val="PROGRAMA"/>
      <sheetName val="% EJECUCION"/>
      <sheetName val="Registros"/>
      <sheetName val="Gráficas"/>
      <sheetName val="LISTA"/>
    </sheetNames>
    <sheetDataSet>
      <sheetData sheetId="0"/>
      <sheetData sheetId="1"/>
      <sheetData sheetId="2"/>
      <sheetData sheetId="3">
        <row r="4">
          <cell r="C4" t="str">
            <v>ENE.</v>
          </cell>
        </row>
      </sheetData>
      <sheetData sheetId="4"/>
      <sheetData sheetId="5"/>
      <sheetData sheetId="6">
        <row r="6">
          <cell r="B6" t="str">
            <v>CONSULTÉCNICOS S.A.S</v>
          </cell>
        </row>
        <row r="7">
          <cell r="B7" t="str">
            <v>GERENCIA Y ADMINISTRACIÓN DE PROYECTOS TÉCNICOS S.A.S</v>
          </cell>
        </row>
        <row r="8">
          <cell r="B8" t="str">
            <v>CONSULTORES E INTERVENTORES TÉCNICOS S.A.S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LAN AACIÓN ANUAL A Y F 2021"/>
      <sheetName val=" PAA DE RESIDUOS 2021"/>
      <sheetName val="PAA C.SOSTENIBLE P.S2021"/>
      <sheetName val="PAA P. AGUA Y ENERGÍA2021"/>
      <sheetName val="REGISTRO R. 2021"/>
      <sheetName val="GRÁFICAS RG2021"/>
      <sheetName val="PLAN ACCIÓN ANUAL AYF 2022"/>
      <sheetName val="PLAN ACCIÓN ANUAL INTER 2022"/>
      <sheetName val="GESTIÓN RESIDUOS2022"/>
      <sheetName val="REGISTRO R.2022"/>
      <sheetName val="GRÁFICAS R.2022"/>
      <sheetName val="% EJECUCION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C4" t="str">
            <v>ENE.</v>
          </cell>
          <cell r="D4" t="str">
            <v>FEB</v>
          </cell>
          <cell r="E4" t="str">
            <v>MAR</v>
          </cell>
          <cell r="F4" t="str">
            <v>ABR</v>
          </cell>
          <cell r="G4" t="str">
            <v>MAY</v>
          </cell>
          <cell r="H4" t="str">
            <v>JUN</v>
          </cell>
          <cell r="I4" t="str">
            <v>JUL</v>
          </cell>
          <cell r="J4" t="str">
            <v>AGO</v>
          </cell>
          <cell r="K4" t="str">
            <v>SEP</v>
          </cell>
          <cell r="L4" t="str">
            <v>OCT</v>
          </cell>
          <cell r="M4" t="str">
            <v>NOV</v>
          </cell>
          <cell r="N4" t="str">
            <v>Dic-17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E64"/>
  <sheetViews>
    <sheetView showGridLines="0" tabSelected="1" view="pageBreakPreview" zoomScale="60" zoomScaleNormal="82" workbookViewId="0">
      <selection activeCell="B21" sqref="B21"/>
    </sheetView>
  </sheetViews>
  <sheetFormatPr baseColWidth="10" defaultRowHeight="14.25" x14ac:dyDescent="0.2"/>
  <cols>
    <col min="1" max="1" width="11.42578125" style="1"/>
    <col min="2" max="2" width="37.28515625" style="2" customWidth="1"/>
    <col min="3" max="3" width="16.42578125" style="1" customWidth="1"/>
    <col min="4" max="4" width="45.7109375" style="1" customWidth="1"/>
    <col min="5" max="5" width="45" style="221" customWidth="1"/>
    <col min="6" max="7" width="6.7109375" style="1" hidden="1" customWidth="1"/>
    <col min="8" max="9" width="6.7109375" style="1" customWidth="1"/>
    <col min="10" max="10" width="8.28515625" style="1" customWidth="1"/>
    <col min="11" max="11" width="9" style="1" customWidth="1"/>
    <col min="12" max="12" width="8.42578125" style="1" customWidth="1"/>
    <col min="13" max="14" width="9.140625" style="1" customWidth="1"/>
    <col min="15" max="16" width="6.7109375" style="1" customWidth="1"/>
    <col min="17" max="17" width="8.85546875" style="1" customWidth="1"/>
    <col min="18" max="20" width="6.7109375" style="1" customWidth="1"/>
    <col min="21" max="21" width="8.5703125" style="1" customWidth="1"/>
    <col min="22" max="29" width="6.7109375" style="1" customWidth="1"/>
    <col min="30" max="30" width="25.42578125" style="2" customWidth="1"/>
    <col min="31" max="31" width="44.42578125" style="1" customWidth="1"/>
    <col min="32" max="16384" width="11.42578125" style="1"/>
  </cols>
  <sheetData>
    <row r="1" spans="1:31" ht="30.75" customHeight="1" x14ac:dyDescent="0.2">
      <c r="A1" s="35"/>
      <c r="B1" s="36"/>
      <c r="C1" s="36"/>
      <c r="D1" s="36"/>
      <c r="E1" s="37" t="s">
        <v>82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222" t="s">
        <v>0</v>
      </c>
    </row>
    <row r="2" spans="1:31" ht="30.75" customHeight="1" x14ac:dyDescent="0.2">
      <c r="A2" s="38"/>
      <c r="B2" s="39"/>
      <c r="C2" s="40"/>
      <c r="D2" s="40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222" t="s">
        <v>95</v>
      </c>
    </row>
    <row r="3" spans="1:31" ht="30.75" customHeight="1" x14ac:dyDescent="0.2">
      <c r="A3" s="41"/>
      <c r="B3" s="42"/>
      <c r="C3" s="42"/>
      <c r="D3" s="42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223" t="s">
        <v>96</v>
      </c>
    </row>
    <row r="4" spans="1:31" s="11" customFormat="1" ht="43.5" customHeight="1" x14ac:dyDescent="0.2">
      <c r="A4" s="6" t="s">
        <v>43</v>
      </c>
      <c r="B4" s="6"/>
      <c r="C4" s="6"/>
      <c r="D4" s="6"/>
      <c r="E4" s="7" t="s">
        <v>1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9"/>
      <c r="AE4" s="10"/>
    </row>
    <row r="5" spans="1:31" s="17" customFormat="1" ht="79.5" customHeight="1" x14ac:dyDescent="0.2">
      <c r="A5" s="12" t="s">
        <v>2</v>
      </c>
      <c r="B5" s="12"/>
      <c r="C5" s="12"/>
      <c r="D5" s="12"/>
      <c r="E5" s="13" t="s">
        <v>44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5"/>
      <c r="AE5" s="16"/>
    </row>
    <row r="6" spans="1:31" s="11" customFormat="1" ht="50.1" customHeight="1" x14ac:dyDescent="0.2">
      <c r="A6" s="12" t="s">
        <v>3</v>
      </c>
      <c r="B6" s="12"/>
      <c r="C6" s="12"/>
      <c r="D6" s="12"/>
      <c r="E6" s="18" t="s">
        <v>51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20"/>
      <c r="AE6" s="16"/>
    </row>
    <row r="7" spans="1:31" s="11" customFormat="1" ht="50.1" customHeight="1" x14ac:dyDescent="0.2">
      <c r="A7" s="21" t="s">
        <v>4</v>
      </c>
      <c r="B7" s="22"/>
      <c r="C7" s="22"/>
      <c r="D7" s="23"/>
      <c r="E7" s="18" t="s">
        <v>46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/>
      <c r="AE7" s="16"/>
    </row>
    <row r="8" spans="1:31" s="11" customFormat="1" ht="50.1" customHeight="1" x14ac:dyDescent="0.2">
      <c r="A8" s="12" t="s">
        <v>5</v>
      </c>
      <c r="B8" s="12"/>
      <c r="C8" s="12"/>
      <c r="D8" s="12"/>
      <c r="E8" s="18" t="s">
        <v>87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5"/>
      <c r="AE8" s="16"/>
    </row>
    <row r="9" spans="1:31" s="11" customFormat="1" ht="56.25" customHeight="1" x14ac:dyDescent="0.2">
      <c r="A9" s="26" t="s">
        <v>6</v>
      </c>
      <c r="B9" s="27"/>
      <c r="C9" s="27"/>
      <c r="D9" s="28"/>
      <c r="E9" s="216">
        <v>44589</v>
      </c>
      <c r="F9" s="29"/>
      <c r="G9" s="30"/>
      <c r="H9" s="30"/>
      <c r="I9" s="30"/>
      <c r="J9" s="30"/>
      <c r="K9" s="31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3"/>
      <c r="AE9" s="34"/>
    </row>
    <row r="10" spans="1:31" ht="20.100000000000001" customHeight="1" x14ac:dyDescent="0.2">
      <c r="A10" s="43" t="s">
        <v>7</v>
      </c>
      <c r="B10" s="43" t="s">
        <v>45</v>
      </c>
      <c r="C10" s="44" t="s">
        <v>8</v>
      </c>
      <c r="D10" s="45"/>
      <c r="E10" s="46" t="s">
        <v>9</v>
      </c>
      <c r="F10" s="47" t="s">
        <v>10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8" t="s">
        <v>11</v>
      </c>
      <c r="AE10" s="49" t="s">
        <v>12</v>
      </c>
    </row>
    <row r="11" spans="1:31" ht="20.100000000000001" customHeight="1" x14ac:dyDescent="0.2">
      <c r="A11" s="50"/>
      <c r="B11" s="50"/>
      <c r="C11" s="44"/>
      <c r="D11" s="45"/>
      <c r="E11" s="46"/>
      <c r="F11" s="51" t="s">
        <v>13</v>
      </c>
      <c r="G11" s="52"/>
      <c r="H11" s="51" t="s">
        <v>14</v>
      </c>
      <c r="I11" s="52"/>
      <c r="J11" s="51" t="s">
        <v>15</v>
      </c>
      <c r="K11" s="52"/>
      <c r="L11" s="51" t="s">
        <v>16</v>
      </c>
      <c r="M11" s="52"/>
      <c r="N11" s="51" t="s">
        <v>17</v>
      </c>
      <c r="O11" s="52"/>
      <c r="P11" s="51" t="s">
        <v>18</v>
      </c>
      <c r="Q11" s="52"/>
      <c r="R11" s="51" t="s">
        <v>19</v>
      </c>
      <c r="S11" s="52"/>
      <c r="T11" s="51" t="s">
        <v>20</v>
      </c>
      <c r="U11" s="52"/>
      <c r="V11" s="51" t="s">
        <v>21</v>
      </c>
      <c r="W11" s="52"/>
      <c r="X11" s="51" t="s">
        <v>22</v>
      </c>
      <c r="Y11" s="52"/>
      <c r="Z11" s="51" t="s">
        <v>23</v>
      </c>
      <c r="AA11" s="52"/>
      <c r="AB11" s="51" t="s">
        <v>24</v>
      </c>
      <c r="AC11" s="52"/>
      <c r="AD11" s="53"/>
      <c r="AE11" s="54"/>
    </row>
    <row r="12" spans="1:31" ht="20.100000000000001" customHeight="1" x14ac:dyDescent="0.2">
      <c r="A12" s="55"/>
      <c r="B12" s="55"/>
      <c r="C12" s="44"/>
      <c r="D12" s="45"/>
      <c r="E12" s="46"/>
      <c r="F12" s="56" t="s">
        <v>25</v>
      </c>
      <c r="G12" s="57" t="s">
        <v>26</v>
      </c>
      <c r="H12" s="56" t="s">
        <v>25</v>
      </c>
      <c r="I12" s="57" t="s">
        <v>26</v>
      </c>
      <c r="J12" s="56" t="s">
        <v>25</v>
      </c>
      <c r="K12" s="57" t="s">
        <v>26</v>
      </c>
      <c r="L12" s="56" t="s">
        <v>25</v>
      </c>
      <c r="M12" s="57" t="s">
        <v>26</v>
      </c>
      <c r="N12" s="56" t="s">
        <v>25</v>
      </c>
      <c r="O12" s="57" t="s">
        <v>26</v>
      </c>
      <c r="P12" s="56" t="s">
        <v>25</v>
      </c>
      <c r="Q12" s="57" t="s">
        <v>26</v>
      </c>
      <c r="R12" s="56" t="s">
        <v>25</v>
      </c>
      <c r="S12" s="57" t="s">
        <v>26</v>
      </c>
      <c r="T12" s="56" t="s">
        <v>25</v>
      </c>
      <c r="U12" s="57" t="s">
        <v>26</v>
      </c>
      <c r="V12" s="56" t="s">
        <v>25</v>
      </c>
      <c r="W12" s="57" t="s">
        <v>26</v>
      </c>
      <c r="X12" s="56" t="s">
        <v>25</v>
      </c>
      <c r="Y12" s="57" t="s">
        <v>26</v>
      </c>
      <c r="Z12" s="56" t="s">
        <v>25</v>
      </c>
      <c r="AA12" s="57" t="s">
        <v>26</v>
      </c>
      <c r="AB12" s="56" t="s">
        <v>25</v>
      </c>
      <c r="AC12" s="57" t="s">
        <v>26</v>
      </c>
      <c r="AD12" s="58"/>
      <c r="AE12" s="59"/>
    </row>
    <row r="13" spans="1:31" ht="90" customHeight="1" x14ac:dyDescent="0.2">
      <c r="A13" s="60" t="s">
        <v>25</v>
      </c>
      <c r="B13" s="61" t="s">
        <v>53</v>
      </c>
      <c r="C13" s="62" t="s">
        <v>55</v>
      </c>
      <c r="D13" s="63"/>
      <c r="E13" s="217" t="s">
        <v>84</v>
      </c>
      <c r="F13" s="64"/>
      <c r="G13" s="65"/>
      <c r="H13" s="66">
        <v>1</v>
      </c>
      <c r="I13" s="67">
        <v>1</v>
      </c>
      <c r="J13" s="66">
        <v>1</v>
      </c>
      <c r="K13" s="67">
        <v>1</v>
      </c>
      <c r="L13" s="66">
        <v>1</v>
      </c>
      <c r="M13" s="67">
        <v>1</v>
      </c>
      <c r="N13" s="66">
        <v>1</v>
      </c>
      <c r="O13" s="67"/>
      <c r="P13" s="66"/>
      <c r="Q13" s="67"/>
      <c r="R13" s="66"/>
      <c r="S13" s="66"/>
      <c r="T13" s="66"/>
      <c r="U13" s="67"/>
      <c r="V13" s="66"/>
      <c r="W13" s="67"/>
      <c r="X13" s="66"/>
      <c r="Y13" s="67"/>
      <c r="Z13" s="66"/>
      <c r="AA13" s="67"/>
      <c r="AB13" s="66"/>
      <c r="AC13" s="67"/>
      <c r="AD13" s="68">
        <f>IF(COUNTA(F13,H13,J13,L13,N13,P13,R13,T13,V13,X13,Z13,AB13)=0,0,COUNTA(G13,I13,K13,M13,O13,Q13,S13,U13,W13,Y13,AA13,AC13)/COUNTA(F13,H13,J13,L13,N13,P13,R13,T13,V13,X13,Z13,AB13))</f>
        <v>0.75</v>
      </c>
      <c r="AE13" s="69"/>
    </row>
    <row r="14" spans="1:31" ht="48" customHeight="1" x14ac:dyDescent="0.2">
      <c r="A14" s="70"/>
      <c r="B14" s="61" t="s">
        <v>65</v>
      </c>
      <c r="C14" s="71" t="s">
        <v>76</v>
      </c>
      <c r="D14" s="71"/>
      <c r="E14" s="217" t="s">
        <v>85</v>
      </c>
      <c r="F14" s="72"/>
      <c r="G14" s="73"/>
      <c r="H14" s="74"/>
      <c r="I14" s="75"/>
      <c r="J14" s="76"/>
      <c r="K14" s="75"/>
      <c r="L14" s="76">
        <v>1</v>
      </c>
      <c r="M14" s="75">
        <v>1</v>
      </c>
      <c r="N14" s="76"/>
      <c r="O14" s="75"/>
      <c r="P14" s="76"/>
      <c r="Q14" s="75"/>
      <c r="R14" s="76"/>
      <c r="S14" s="75"/>
      <c r="T14" s="77"/>
      <c r="U14" s="75"/>
      <c r="V14" s="76"/>
      <c r="W14" s="75"/>
      <c r="X14" s="76"/>
      <c r="Y14" s="75"/>
      <c r="Z14" s="76"/>
      <c r="AA14" s="75"/>
      <c r="AB14" s="76"/>
      <c r="AC14" s="75"/>
      <c r="AD14" s="78">
        <f t="shared" ref="AD14:AD33" si="0">IF(COUNTA(F14,H14,J14,L14,N14,P14,R14,T14,V14,X14,Z14,AB14)=0,0,COUNTA(G14,I14,K14,M14,O14,Q14,S14,U14,W14,Y14,AA14,AC14)/COUNTA(F14,H14,J14,L14,N14,P14,R14,T14,V14,X14,Z14,AB14))</f>
        <v>1</v>
      </c>
      <c r="AE14" s="79"/>
    </row>
    <row r="15" spans="1:31" ht="48" customHeight="1" x14ac:dyDescent="0.2">
      <c r="A15" s="80"/>
      <c r="B15" s="61" t="s">
        <v>65</v>
      </c>
      <c r="C15" s="71" t="s">
        <v>77</v>
      </c>
      <c r="D15" s="71"/>
      <c r="E15" s="217" t="s">
        <v>78</v>
      </c>
      <c r="F15" s="81"/>
      <c r="G15" s="82"/>
      <c r="H15" s="74"/>
      <c r="I15" s="75"/>
      <c r="J15" s="76"/>
      <c r="K15" s="75"/>
      <c r="L15" s="76"/>
      <c r="M15" s="75"/>
      <c r="N15" s="76"/>
      <c r="O15" s="75"/>
      <c r="P15" s="76">
        <v>1</v>
      </c>
      <c r="Q15" s="75"/>
      <c r="R15" s="76"/>
      <c r="S15" s="75"/>
      <c r="T15" s="77"/>
      <c r="U15" s="75"/>
      <c r="V15" s="76"/>
      <c r="W15" s="75"/>
      <c r="X15" s="76"/>
      <c r="Y15" s="75"/>
      <c r="Z15" s="76"/>
      <c r="AA15" s="75"/>
      <c r="AB15" s="76"/>
      <c r="AC15" s="75"/>
      <c r="AD15" s="78">
        <f t="shared" si="0"/>
        <v>0</v>
      </c>
      <c r="AE15" s="83"/>
    </row>
    <row r="16" spans="1:31" ht="55.5" customHeight="1" x14ac:dyDescent="0.2">
      <c r="A16" s="84" t="s">
        <v>27</v>
      </c>
      <c r="B16" s="61" t="s">
        <v>53</v>
      </c>
      <c r="C16" s="85" t="s">
        <v>54</v>
      </c>
      <c r="D16" s="86"/>
      <c r="E16" s="217" t="s">
        <v>52</v>
      </c>
      <c r="F16" s="87"/>
      <c r="G16" s="65"/>
      <c r="H16" s="88"/>
      <c r="I16" s="89"/>
      <c r="J16" s="88">
        <v>1</v>
      </c>
      <c r="K16" s="89">
        <v>1</v>
      </c>
      <c r="L16" s="88"/>
      <c r="M16" s="89"/>
      <c r="N16" s="88"/>
      <c r="O16" s="89"/>
      <c r="P16" s="88"/>
      <c r="Q16" s="89"/>
      <c r="R16" s="88"/>
      <c r="S16" s="89"/>
      <c r="T16" s="88"/>
      <c r="U16" s="89"/>
      <c r="V16" s="88"/>
      <c r="W16" s="89"/>
      <c r="X16" s="88"/>
      <c r="Y16" s="89"/>
      <c r="Z16" s="88"/>
      <c r="AA16" s="89"/>
      <c r="AB16" s="88"/>
      <c r="AC16" s="89"/>
      <c r="AD16" s="90">
        <f t="shared" si="0"/>
        <v>1</v>
      </c>
      <c r="AE16" s="91"/>
    </row>
    <row r="17" spans="1:31" ht="72.75" customHeight="1" x14ac:dyDescent="0.2">
      <c r="A17" s="92"/>
      <c r="B17" s="61" t="s">
        <v>53</v>
      </c>
      <c r="C17" s="93" t="s">
        <v>79</v>
      </c>
      <c r="D17" s="94"/>
      <c r="E17" s="217" t="s">
        <v>52</v>
      </c>
      <c r="F17" s="76"/>
      <c r="G17" s="75"/>
      <c r="H17" s="76"/>
      <c r="I17" s="75"/>
      <c r="J17" s="88">
        <v>1</v>
      </c>
      <c r="K17" s="75">
        <v>1</v>
      </c>
      <c r="L17" s="76"/>
      <c r="M17" s="75"/>
      <c r="N17" s="76"/>
      <c r="O17" s="75"/>
      <c r="P17" s="76"/>
      <c r="Q17" s="75"/>
      <c r="R17" s="76"/>
      <c r="S17" s="75"/>
      <c r="T17" s="76"/>
      <c r="U17" s="75"/>
      <c r="V17" s="76"/>
      <c r="W17" s="75"/>
      <c r="X17" s="76"/>
      <c r="Y17" s="75"/>
      <c r="Z17" s="76"/>
      <c r="AA17" s="75"/>
      <c r="AB17" s="76"/>
      <c r="AC17" s="75"/>
      <c r="AD17" s="95">
        <f t="shared" si="0"/>
        <v>1</v>
      </c>
      <c r="AE17" s="96"/>
    </row>
    <row r="18" spans="1:31" ht="67.5" customHeight="1" x14ac:dyDescent="0.2">
      <c r="A18" s="92"/>
      <c r="B18" s="61" t="s">
        <v>53</v>
      </c>
      <c r="C18" s="93" t="s">
        <v>56</v>
      </c>
      <c r="D18" s="94"/>
      <c r="E18" s="217" t="s">
        <v>52</v>
      </c>
      <c r="F18" s="76"/>
      <c r="G18" s="75"/>
      <c r="H18" s="76"/>
      <c r="I18" s="75"/>
      <c r="J18" s="76"/>
      <c r="K18" s="75"/>
      <c r="L18" s="76"/>
      <c r="M18" s="75"/>
      <c r="N18" s="76">
        <v>1</v>
      </c>
      <c r="O18" s="75"/>
      <c r="P18" s="76"/>
      <c r="Q18" s="75"/>
      <c r="R18" s="76"/>
      <c r="S18" s="75"/>
      <c r="T18" s="76"/>
      <c r="U18" s="75"/>
      <c r="V18" s="76"/>
      <c r="W18" s="75"/>
      <c r="X18" s="76"/>
      <c r="Y18" s="75"/>
      <c r="Z18" s="76"/>
      <c r="AA18" s="75"/>
      <c r="AB18" s="76"/>
      <c r="AC18" s="75"/>
      <c r="AD18" s="95">
        <f t="shared" si="0"/>
        <v>0</v>
      </c>
      <c r="AE18" s="96"/>
    </row>
    <row r="19" spans="1:31" ht="96" customHeight="1" x14ac:dyDescent="0.2">
      <c r="A19" s="92"/>
      <c r="B19" s="61" t="s">
        <v>53</v>
      </c>
      <c r="C19" s="93" t="s">
        <v>88</v>
      </c>
      <c r="D19" s="94"/>
      <c r="E19" s="218" t="s">
        <v>73</v>
      </c>
      <c r="F19" s="76"/>
      <c r="G19" s="75"/>
      <c r="H19" s="76">
        <v>1</v>
      </c>
      <c r="I19" s="75">
        <v>1</v>
      </c>
      <c r="J19" s="76"/>
      <c r="K19" s="75"/>
      <c r="L19" s="76"/>
      <c r="M19" s="75"/>
      <c r="N19" s="76"/>
      <c r="O19" s="75"/>
      <c r="P19" s="74"/>
      <c r="Q19" s="97"/>
      <c r="R19" s="74"/>
      <c r="S19" s="97"/>
      <c r="T19" s="74"/>
      <c r="U19" s="97"/>
      <c r="V19" s="74"/>
      <c r="W19" s="97"/>
      <c r="X19" s="74"/>
      <c r="Y19" s="97"/>
      <c r="Z19" s="74"/>
      <c r="AA19" s="97"/>
      <c r="AB19" s="74"/>
      <c r="AC19" s="75"/>
      <c r="AD19" s="95">
        <f t="shared" si="0"/>
        <v>1</v>
      </c>
      <c r="AE19" s="96"/>
    </row>
    <row r="20" spans="1:31" ht="96" customHeight="1" x14ac:dyDescent="0.2">
      <c r="A20" s="92"/>
      <c r="B20" s="61" t="s">
        <v>53</v>
      </c>
      <c r="C20" s="93" t="s">
        <v>89</v>
      </c>
      <c r="D20" s="94"/>
      <c r="E20" s="218" t="s">
        <v>74</v>
      </c>
      <c r="F20" s="76"/>
      <c r="G20" s="75"/>
      <c r="H20" s="76"/>
      <c r="I20" s="75"/>
      <c r="J20" s="76"/>
      <c r="K20" s="75"/>
      <c r="L20" s="76"/>
      <c r="M20" s="75"/>
      <c r="N20" s="76">
        <v>1</v>
      </c>
      <c r="O20" s="75"/>
      <c r="P20" s="74"/>
      <c r="Q20" s="97"/>
      <c r="R20" s="74"/>
      <c r="S20" s="97"/>
      <c r="T20" s="76">
        <v>1</v>
      </c>
      <c r="U20" s="97"/>
      <c r="V20" s="74"/>
      <c r="W20" s="97"/>
      <c r="X20" s="74"/>
      <c r="Y20" s="97"/>
      <c r="Z20" s="76">
        <v>1</v>
      </c>
      <c r="AA20" s="97"/>
      <c r="AB20" s="74"/>
      <c r="AC20" s="75"/>
      <c r="AD20" s="95">
        <f t="shared" si="0"/>
        <v>0</v>
      </c>
      <c r="AE20" s="96"/>
    </row>
    <row r="21" spans="1:31" ht="162" customHeight="1" x14ac:dyDescent="0.2">
      <c r="A21" s="92"/>
      <c r="B21" s="61" t="s">
        <v>58</v>
      </c>
      <c r="C21" s="93" t="s">
        <v>90</v>
      </c>
      <c r="D21" s="94"/>
      <c r="E21" s="218" t="s">
        <v>73</v>
      </c>
      <c r="F21" s="76"/>
      <c r="G21" s="75"/>
      <c r="H21" s="76"/>
      <c r="I21" s="75"/>
      <c r="J21" s="76"/>
      <c r="K21" s="75"/>
      <c r="L21" s="76">
        <v>1</v>
      </c>
      <c r="M21" s="75">
        <v>1</v>
      </c>
      <c r="N21" s="76"/>
      <c r="O21" s="75"/>
      <c r="P21" s="76"/>
      <c r="Q21" s="75"/>
      <c r="R21" s="76"/>
      <c r="S21" s="75"/>
      <c r="T21" s="76"/>
      <c r="U21" s="75"/>
      <c r="V21" s="76"/>
      <c r="W21" s="75"/>
      <c r="X21" s="76"/>
      <c r="Y21" s="75"/>
      <c r="Z21" s="76"/>
      <c r="AA21" s="75"/>
      <c r="AB21" s="76"/>
      <c r="AC21" s="75"/>
      <c r="AD21" s="95">
        <f>IF(COUNTA(F21,H21,J21,L21,N21,P21,R21,T21,V21,X21,Z21,AB21)=0,0,COUNTA(G21,I21,K21,M21,O21,Q21,S21,U21,W21,Y21,AA21,AC21)/COUNTA(F21,H21,J21,L21,N21,P21,R21,T21,V21,X21,Z21,AB21))</f>
        <v>1</v>
      </c>
      <c r="AE21" s="98"/>
    </row>
    <row r="22" spans="1:31" ht="105.75" customHeight="1" x14ac:dyDescent="0.2">
      <c r="A22" s="92"/>
      <c r="B22" s="61" t="s">
        <v>58</v>
      </c>
      <c r="C22" s="99" t="s">
        <v>91</v>
      </c>
      <c r="D22" s="100"/>
      <c r="E22" s="218" t="s">
        <v>73</v>
      </c>
      <c r="F22" s="76"/>
      <c r="G22" s="75"/>
      <c r="H22" s="76"/>
      <c r="I22" s="75"/>
      <c r="J22" s="76"/>
      <c r="K22" s="75"/>
      <c r="L22" s="76"/>
      <c r="M22" s="75"/>
      <c r="N22" s="76">
        <v>1</v>
      </c>
      <c r="O22" s="75"/>
      <c r="P22" s="76"/>
      <c r="Q22" s="75"/>
      <c r="R22" s="76"/>
      <c r="S22" s="75"/>
      <c r="T22" s="76">
        <v>1</v>
      </c>
      <c r="U22" s="75"/>
      <c r="V22" s="76"/>
      <c r="W22" s="75"/>
      <c r="X22" s="76"/>
      <c r="Y22" s="75"/>
      <c r="Z22" s="76">
        <v>1</v>
      </c>
      <c r="AA22" s="75"/>
      <c r="AB22" s="76"/>
      <c r="AC22" s="75"/>
      <c r="AD22" s="95">
        <f t="shared" si="0"/>
        <v>0</v>
      </c>
      <c r="AE22" s="98"/>
    </row>
    <row r="23" spans="1:31" ht="58.5" customHeight="1" x14ac:dyDescent="0.2">
      <c r="A23" s="92"/>
      <c r="B23" s="61" t="s">
        <v>63</v>
      </c>
      <c r="C23" s="71" t="s">
        <v>75</v>
      </c>
      <c r="D23" s="71"/>
      <c r="E23" s="219" t="s">
        <v>59</v>
      </c>
      <c r="F23" s="76"/>
      <c r="G23" s="75"/>
      <c r="H23" s="76">
        <v>1</v>
      </c>
      <c r="I23" s="75">
        <v>1</v>
      </c>
      <c r="J23" s="76"/>
      <c r="K23" s="75"/>
      <c r="L23" s="76"/>
      <c r="M23" s="75"/>
      <c r="N23" s="76"/>
      <c r="O23" s="75"/>
      <c r="P23" s="76"/>
      <c r="Q23" s="75"/>
      <c r="R23" s="76"/>
      <c r="S23" s="75"/>
      <c r="T23" s="76"/>
      <c r="U23" s="75"/>
      <c r="V23" s="76"/>
      <c r="W23" s="75"/>
      <c r="X23" s="76"/>
      <c r="Y23" s="75"/>
      <c r="Z23" s="76"/>
      <c r="AA23" s="75"/>
      <c r="AB23" s="76"/>
      <c r="AC23" s="75"/>
      <c r="AD23" s="95">
        <f t="shared" si="0"/>
        <v>1</v>
      </c>
      <c r="AE23" s="98"/>
    </row>
    <row r="24" spans="1:31" ht="58.5" customHeight="1" x14ac:dyDescent="0.2">
      <c r="A24" s="92"/>
      <c r="B24" s="61" t="s">
        <v>58</v>
      </c>
      <c r="C24" s="101" t="s">
        <v>60</v>
      </c>
      <c r="D24" s="102"/>
      <c r="E24" s="219" t="s">
        <v>59</v>
      </c>
      <c r="F24" s="76"/>
      <c r="G24" s="75"/>
      <c r="H24" s="76"/>
      <c r="I24" s="75"/>
      <c r="J24" s="76">
        <v>1</v>
      </c>
      <c r="K24" s="75">
        <v>1</v>
      </c>
      <c r="L24" s="76"/>
      <c r="M24" s="75"/>
      <c r="N24" s="76"/>
      <c r="O24" s="75"/>
      <c r="P24" s="76"/>
      <c r="Q24" s="75"/>
      <c r="R24" s="76"/>
      <c r="S24" s="75"/>
      <c r="T24" s="74"/>
      <c r="U24" s="75"/>
      <c r="V24" s="76"/>
      <c r="W24" s="75"/>
      <c r="X24" s="76"/>
      <c r="Y24" s="75"/>
      <c r="Z24" s="76"/>
      <c r="AA24" s="75"/>
      <c r="AB24" s="76"/>
      <c r="AC24" s="75"/>
      <c r="AD24" s="95">
        <f>IF(COUNTA(F24,H24,J24,L24,N24,P24,R24,T24,V24,X24,Z24,AB24)=0,0,COUNTA(G24,I24,K24,M24,O24,Q24,S24,U24,W24,Y24,AA24,AC24)/COUNTA(F24,H24,J24,L24,N24,P24,R24,T24,V24,X24,Z24,AB24))</f>
        <v>1</v>
      </c>
      <c r="AE24" s="98"/>
    </row>
    <row r="25" spans="1:31" ht="60" customHeight="1" x14ac:dyDescent="0.2">
      <c r="A25" s="92"/>
      <c r="B25" s="61" t="s">
        <v>58</v>
      </c>
      <c r="C25" s="103" t="s">
        <v>61</v>
      </c>
      <c r="D25" s="103"/>
      <c r="E25" s="217" t="s">
        <v>52</v>
      </c>
      <c r="F25" s="104"/>
      <c r="G25" s="105"/>
      <c r="H25" s="104"/>
      <c r="I25" s="105"/>
      <c r="J25" s="104">
        <v>1</v>
      </c>
      <c r="K25" s="105">
        <v>1</v>
      </c>
      <c r="L25" s="104"/>
      <c r="M25" s="105"/>
      <c r="N25" s="104"/>
      <c r="O25" s="105"/>
      <c r="P25" s="104"/>
      <c r="Q25" s="105"/>
      <c r="R25" s="104"/>
      <c r="S25" s="105"/>
      <c r="T25" s="104"/>
      <c r="U25" s="105"/>
      <c r="V25" s="104"/>
      <c r="W25" s="105"/>
      <c r="X25" s="104"/>
      <c r="Y25" s="105"/>
      <c r="Z25" s="104"/>
      <c r="AA25" s="105"/>
      <c r="AB25" s="104"/>
      <c r="AC25" s="105"/>
      <c r="AD25" s="95">
        <f t="shared" si="0"/>
        <v>1</v>
      </c>
      <c r="AE25" s="98"/>
    </row>
    <row r="26" spans="1:31" ht="52.5" customHeight="1" x14ac:dyDescent="0.2">
      <c r="A26" s="92"/>
      <c r="B26" s="61" t="s">
        <v>70</v>
      </c>
      <c r="C26" s="101" t="s">
        <v>64</v>
      </c>
      <c r="D26" s="102"/>
      <c r="E26" s="217" t="s">
        <v>52</v>
      </c>
      <c r="F26" s="104"/>
      <c r="G26" s="105"/>
      <c r="H26" s="104"/>
      <c r="I26" s="105"/>
      <c r="J26" s="104"/>
      <c r="K26" s="105"/>
      <c r="L26" s="104">
        <v>1</v>
      </c>
      <c r="M26" s="105">
        <v>1</v>
      </c>
      <c r="N26" s="104"/>
      <c r="O26" s="105"/>
      <c r="P26" s="104"/>
      <c r="Q26" s="105"/>
      <c r="R26" s="106"/>
      <c r="S26" s="105"/>
      <c r="T26" s="104">
        <v>1</v>
      </c>
      <c r="U26" s="105"/>
      <c r="V26" s="104"/>
      <c r="W26" s="105"/>
      <c r="X26" s="104"/>
      <c r="Y26" s="105"/>
      <c r="Z26" s="104">
        <v>1</v>
      </c>
      <c r="AA26" s="105"/>
      <c r="AB26" s="104"/>
      <c r="AC26" s="105"/>
      <c r="AD26" s="95">
        <f t="shared" si="0"/>
        <v>0.33333333333333331</v>
      </c>
      <c r="AE26" s="98"/>
    </row>
    <row r="27" spans="1:31" ht="78.75" customHeight="1" x14ac:dyDescent="0.2">
      <c r="A27" s="92"/>
      <c r="B27" s="61" t="s">
        <v>62</v>
      </c>
      <c r="C27" s="103" t="s">
        <v>92</v>
      </c>
      <c r="D27" s="103"/>
      <c r="E27" s="217" t="s">
        <v>52</v>
      </c>
      <c r="F27" s="104"/>
      <c r="G27" s="105"/>
      <c r="H27" s="104"/>
      <c r="I27" s="105"/>
      <c r="J27" s="104"/>
      <c r="K27" s="105"/>
      <c r="L27" s="104"/>
      <c r="M27" s="105"/>
      <c r="N27" s="104"/>
      <c r="O27" s="105"/>
      <c r="P27" s="104"/>
      <c r="Q27" s="105"/>
      <c r="R27" s="104">
        <v>1</v>
      </c>
      <c r="S27" s="105"/>
      <c r="T27" s="104"/>
      <c r="U27" s="105"/>
      <c r="V27" s="104"/>
      <c r="W27" s="105"/>
      <c r="X27" s="104"/>
      <c r="Y27" s="105"/>
      <c r="Z27" s="104"/>
      <c r="AA27" s="105"/>
      <c r="AB27" s="104"/>
      <c r="AC27" s="105"/>
      <c r="AD27" s="95">
        <f t="shared" si="0"/>
        <v>0</v>
      </c>
      <c r="AE27" s="98"/>
    </row>
    <row r="28" spans="1:31" ht="78.75" customHeight="1" x14ac:dyDescent="0.2">
      <c r="A28" s="92"/>
      <c r="B28" s="61" t="s">
        <v>65</v>
      </c>
      <c r="C28" s="107" t="s">
        <v>93</v>
      </c>
      <c r="D28" s="108"/>
      <c r="E28" s="218" t="s">
        <v>57</v>
      </c>
      <c r="F28" s="104"/>
      <c r="G28" s="105"/>
      <c r="H28" s="104"/>
      <c r="I28" s="105"/>
      <c r="J28" s="104"/>
      <c r="K28" s="105"/>
      <c r="L28" s="104"/>
      <c r="M28" s="105"/>
      <c r="N28" s="104"/>
      <c r="O28" s="105"/>
      <c r="P28" s="104"/>
      <c r="Q28" s="105"/>
      <c r="R28" s="104"/>
      <c r="S28" s="105"/>
      <c r="T28" s="104"/>
      <c r="U28" s="105"/>
      <c r="V28" s="104">
        <v>1</v>
      </c>
      <c r="W28" s="105"/>
      <c r="X28" s="104"/>
      <c r="Y28" s="105"/>
      <c r="Z28" s="104"/>
      <c r="AA28" s="105"/>
      <c r="AB28" s="104"/>
      <c r="AC28" s="105"/>
      <c r="AD28" s="95">
        <f t="shared" si="0"/>
        <v>0</v>
      </c>
      <c r="AE28" s="96"/>
    </row>
    <row r="29" spans="1:31" ht="57" customHeight="1" x14ac:dyDescent="0.2">
      <c r="A29" s="109"/>
      <c r="B29" s="61" t="s">
        <v>65</v>
      </c>
      <c r="C29" s="110" t="s">
        <v>66</v>
      </c>
      <c r="D29" s="111"/>
      <c r="E29" s="217" t="s">
        <v>52</v>
      </c>
      <c r="F29" s="112"/>
      <c r="G29" s="113"/>
      <c r="H29" s="112"/>
      <c r="I29" s="113"/>
      <c r="J29" s="112"/>
      <c r="K29" s="113"/>
      <c r="L29" s="112"/>
      <c r="M29" s="113"/>
      <c r="N29" s="112"/>
      <c r="O29" s="113"/>
      <c r="P29" s="112">
        <v>1</v>
      </c>
      <c r="Q29" s="113"/>
      <c r="R29" s="112"/>
      <c r="S29" s="113"/>
      <c r="T29" s="112"/>
      <c r="U29" s="113"/>
      <c r="V29" s="112"/>
      <c r="W29" s="113"/>
      <c r="X29" s="112"/>
      <c r="Y29" s="113"/>
      <c r="Z29" s="112"/>
      <c r="AA29" s="113"/>
      <c r="AB29" s="112"/>
      <c r="AC29" s="113"/>
      <c r="AD29" s="95">
        <f t="shared" si="0"/>
        <v>0</v>
      </c>
      <c r="AE29" s="114"/>
    </row>
    <row r="30" spans="1:31" ht="57" customHeight="1" x14ac:dyDescent="0.2">
      <c r="A30" s="109"/>
      <c r="B30" s="61" t="s">
        <v>67</v>
      </c>
      <c r="C30" s="110" t="s">
        <v>68</v>
      </c>
      <c r="D30" s="111"/>
      <c r="E30" s="218" t="s">
        <v>57</v>
      </c>
      <c r="F30" s="112"/>
      <c r="G30" s="113"/>
      <c r="H30" s="112"/>
      <c r="I30" s="113"/>
      <c r="J30" s="112"/>
      <c r="K30" s="113"/>
      <c r="L30" s="112"/>
      <c r="M30" s="113"/>
      <c r="N30" s="112"/>
      <c r="O30" s="113"/>
      <c r="P30" s="112">
        <v>1</v>
      </c>
      <c r="Q30" s="113"/>
      <c r="R30" s="112"/>
      <c r="S30" s="113"/>
      <c r="T30" s="112"/>
      <c r="U30" s="113"/>
      <c r="V30" s="112"/>
      <c r="W30" s="113"/>
      <c r="X30" s="112"/>
      <c r="Y30" s="113"/>
      <c r="Z30" s="112"/>
      <c r="AA30" s="113"/>
      <c r="AB30" s="112"/>
      <c r="AC30" s="113"/>
      <c r="AD30" s="95">
        <f t="shared" si="0"/>
        <v>0</v>
      </c>
      <c r="AE30" s="114"/>
    </row>
    <row r="31" spans="1:31" ht="57" customHeight="1" x14ac:dyDescent="0.2">
      <c r="A31" s="109"/>
      <c r="B31" s="61" t="s">
        <v>67</v>
      </c>
      <c r="C31" s="110" t="s">
        <v>83</v>
      </c>
      <c r="D31" s="111"/>
      <c r="E31" s="218" t="s">
        <v>57</v>
      </c>
      <c r="F31" s="112"/>
      <c r="G31" s="113"/>
      <c r="H31" s="112"/>
      <c r="I31" s="113"/>
      <c r="J31" s="112"/>
      <c r="K31" s="113"/>
      <c r="L31" s="112"/>
      <c r="M31" s="113"/>
      <c r="N31" s="112"/>
      <c r="O31" s="113"/>
      <c r="P31" s="112"/>
      <c r="Q31" s="113"/>
      <c r="R31" s="112"/>
      <c r="S31" s="113"/>
      <c r="T31" s="112"/>
      <c r="U31" s="113"/>
      <c r="V31" s="112"/>
      <c r="W31" s="113"/>
      <c r="X31" s="112"/>
      <c r="Y31" s="113"/>
      <c r="Z31" s="112">
        <v>1</v>
      </c>
      <c r="AA31" s="113"/>
      <c r="AB31" s="112"/>
      <c r="AC31" s="113"/>
      <c r="AD31" s="95">
        <f t="shared" si="0"/>
        <v>0</v>
      </c>
      <c r="AE31" s="114"/>
    </row>
    <row r="32" spans="1:31" ht="57" customHeight="1" x14ac:dyDescent="0.2">
      <c r="A32" s="109"/>
      <c r="B32" s="61" t="s">
        <v>67</v>
      </c>
      <c r="C32" s="115" t="s">
        <v>69</v>
      </c>
      <c r="D32" s="116"/>
      <c r="E32" s="218" t="s">
        <v>57</v>
      </c>
      <c r="F32" s="112"/>
      <c r="G32" s="113"/>
      <c r="H32" s="112">
        <v>1</v>
      </c>
      <c r="I32" s="113">
        <v>1</v>
      </c>
      <c r="J32" s="112"/>
      <c r="K32" s="113"/>
      <c r="L32" s="112"/>
      <c r="M32" s="113"/>
      <c r="N32" s="112"/>
      <c r="O32" s="113"/>
      <c r="P32" s="112"/>
      <c r="Q32" s="113"/>
      <c r="R32" s="112"/>
      <c r="S32" s="113"/>
      <c r="T32" s="112"/>
      <c r="U32" s="113"/>
      <c r="V32" s="112"/>
      <c r="W32" s="113"/>
      <c r="X32" s="112"/>
      <c r="Y32" s="113"/>
      <c r="Z32" s="112"/>
      <c r="AA32" s="113"/>
      <c r="AB32" s="112"/>
      <c r="AC32" s="113"/>
      <c r="AD32" s="95">
        <f t="shared" si="0"/>
        <v>1</v>
      </c>
      <c r="AE32" s="114"/>
    </row>
    <row r="33" spans="1:31" ht="45" customHeight="1" x14ac:dyDescent="0.2">
      <c r="A33" s="117" t="s">
        <v>71</v>
      </c>
      <c r="B33" s="61" t="s">
        <v>70</v>
      </c>
      <c r="C33" s="118" t="s">
        <v>72</v>
      </c>
      <c r="D33" s="119"/>
      <c r="E33" s="217" t="s">
        <v>52</v>
      </c>
      <c r="F33" s="112"/>
      <c r="G33" s="113"/>
      <c r="H33" s="112">
        <v>1</v>
      </c>
      <c r="I33" s="113">
        <v>1</v>
      </c>
      <c r="J33" s="112">
        <v>1</v>
      </c>
      <c r="K33" s="113">
        <v>1</v>
      </c>
      <c r="L33" s="112">
        <v>1</v>
      </c>
      <c r="M33" s="113">
        <v>1</v>
      </c>
      <c r="N33" s="112">
        <v>1</v>
      </c>
      <c r="O33" s="113"/>
      <c r="P33" s="112">
        <v>1</v>
      </c>
      <c r="Q33" s="113"/>
      <c r="R33" s="112">
        <v>1</v>
      </c>
      <c r="S33" s="113"/>
      <c r="T33" s="112">
        <v>1</v>
      </c>
      <c r="U33" s="113"/>
      <c r="V33" s="112">
        <v>1</v>
      </c>
      <c r="W33" s="113"/>
      <c r="X33" s="112"/>
      <c r="Y33" s="113"/>
      <c r="Z33" s="112">
        <v>1</v>
      </c>
      <c r="AA33" s="113"/>
      <c r="AB33" s="112">
        <v>1</v>
      </c>
      <c r="AC33" s="113"/>
      <c r="AD33" s="120">
        <f t="shared" si="0"/>
        <v>0.3</v>
      </c>
      <c r="AE33" s="69"/>
    </row>
    <row r="34" spans="1:31" ht="45" customHeight="1" x14ac:dyDescent="0.2">
      <c r="A34" s="121"/>
      <c r="B34" s="61" t="s">
        <v>70</v>
      </c>
      <c r="C34" s="118" t="s">
        <v>80</v>
      </c>
      <c r="D34" s="119"/>
      <c r="E34" s="217" t="s">
        <v>86</v>
      </c>
      <c r="F34" s="112"/>
      <c r="G34" s="113"/>
      <c r="H34" s="112"/>
      <c r="I34" s="113"/>
      <c r="J34" s="112"/>
      <c r="K34" s="113"/>
      <c r="L34" s="112"/>
      <c r="M34" s="113"/>
      <c r="N34" s="112"/>
      <c r="O34" s="113"/>
      <c r="P34" s="112"/>
      <c r="Q34" s="113"/>
      <c r="R34" s="112"/>
      <c r="S34" s="113"/>
      <c r="T34" s="112"/>
      <c r="U34" s="113"/>
      <c r="V34" s="112"/>
      <c r="W34" s="113"/>
      <c r="X34" s="112"/>
      <c r="Y34" s="113"/>
      <c r="Z34" s="112">
        <v>1</v>
      </c>
      <c r="AA34" s="113"/>
      <c r="AB34" s="112"/>
      <c r="AC34" s="113"/>
      <c r="AD34" s="120"/>
      <c r="AE34" s="122"/>
    </row>
    <row r="35" spans="1:31" ht="49.5" customHeight="1" x14ac:dyDescent="0.2">
      <c r="A35" s="123" t="s">
        <v>28</v>
      </c>
      <c r="B35" s="61" t="s">
        <v>70</v>
      </c>
      <c r="C35" s="124" t="s">
        <v>81</v>
      </c>
      <c r="D35" s="125"/>
      <c r="E35" s="217" t="s">
        <v>78</v>
      </c>
      <c r="F35" s="88"/>
      <c r="G35" s="89"/>
      <c r="H35" s="88"/>
      <c r="I35" s="89"/>
      <c r="J35" s="88"/>
      <c r="K35" s="89"/>
      <c r="L35" s="88"/>
      <c r="M35" s="89"/>
      <c r="N35" s="88"/>
      <c r="O35" s="89"/>
      <c r="P35" s="112"/>
      <c r="Q35" s="113"/>
      <c r="R35" s="112"/>
      <c r="S35" s="113"/>
      <c r="T35" s="112"/>
      <c r="U35" s="113"/>
      <c r="V35" s="112"/>
      <c r="W35" s="113"/>
      <c r="X35" s="112"/>
      <c r="Y35" s="113"/>
      <c r="Z35" s="112"/>
      <c r="AA35" s="113"/>
      <c r="AB35" s="112">
        <v>1</v>
      </c>
      <c r="AC35" s="113"/>
      <c r="AD35" s="126">
        <f>IF(COUNTA(F35,H35,J35,L35,N35,P35,R35,T35,V35,X35,Z35,AB35)=0,0,COUNTA(G35,I35,K35,M35,O35,Q35,S35,U35,W35,Y35,AA35,AC35)/COUNTA(F35,H35,J35,L35,N35,P35,R35,T35,V35,X35,Z35,AB35))</f>
        <v>0</v>
      </c>
      <c r="AE35" s="122"/>
    </row>
    <row r="36" spans="1:31" ht="35.1" customHeight="1" x14ac:dyDescent="0.2">
      <c r="A36" s="127"/>
      <c r="B36" s="128"/>
      <c r="C36" s="128"/>
      <c r="D36" s="128"/>
      <c r="E36" s="129"/>
      <c r="F36" s="130">
        <f t="shared" ref="F36:AC36" si="1">SUM(F13:F35)</f>
        <v>0</v>
      </c>
      <c r="G36" s="131">
        <f t="shared" si="1"/>
        <v>0</v>
      </c>
      <c r="H36" s="130">
        <f t="shared" si="1"/>
        <v>5</v>
      </c>
      <c r="I36" s="131">
        <f t="shared" si="1"/>
        <v>5</v>
      </c>
      <c r="J36" s="130">
        <f t="shared" si="1"/>
        <v>6</v>
      </c>
      <c r="K36" s="131">
        <f t="shared" si="1"/>
        <v>6</v>
      </c>
      <c r="L36" s="130">
        <f t="shared" si="1"/>
        <v>5</v>
      </c>
      <c r="M36" s="131">
        <f t="shared" si="1"/>
        <v>5</v>
      </c>
      <c r="N36" s="130">
        <f t="shared" si="1"/>
        <v>5</v>
      </c>
      <c r="O36" s="131">
        <f t="shared" si="1"/>
        <v>0</v>
      </c>
      <c r="P36" s="130">
        <f t="shared" si="1"/>
        <v>4</v>
      </c>
      <c r="Q36" s="131">
        <f t="shared" si="1"/>
        <v>0</v>
      </c>
      <c r="R36" s="130">
        <f t="shared" si="1"/>
        <v>2</v>
      </c>
      <c r="S36" s="131">
        <f t="shared" si="1"/>
        <v>0</v>
      </c>
      <c r="T36" s="130">
        <f t="shared" si="1"/>
        <v>4</v>
      </c>
      <c r="U36" s="131">
        <f t="shared" si="1"/>
        <v>0</v>
      </c>
      <c r="V36" s="130">
        <f t="shared" si="1"/>
        <v>2</v>
      </c>
      <c r="W36" s="131">
        <f t="shared" si="1"/>
        <v>0</v>
      </c>
      <c r="X36" s="130">
        <f t="shared" si="1"/>
        <v>0</v>
      </c>
      <c r="Y36" s="131">
        <f t="shared" si="1"/>
        <v>0</v>
      </c>
      <c r="Z36" s="130">
        <f t="shared" si="1"/>
        <v>6</v>
      </c>
      <c r="AA36" s="131">
        <f t="shared" si="1"/>
        <v>0</v>
      </c>
      <c r="AB36" s="130">
        <f t="shared" si="1"/>
        <v>2</v>
      </c>
      <c r="AC36" s="131">
        <f t="shared" si="1"/>
        <v>0</v>
      </c>
      <c r="AD36" s="132" t="s">
        <v>29</v>
      </c>
      <c r="AE36" s="133"/>
    </row>
    <row r="37" spans="1:31" s="11" customFormat="1" ht="35.1" customHeight="1" x14ac:dyDescent="0.2">
      <c r="A37" s="134" t="s">
        <v>30</v>
      </c>
      <c r="B37" s="135"/>
      <c r="C37" s="135"/>
      <c r="D37" s="135"/>
      <c r="E37" s="136"/>
      <c r="F37" s="137">
        <f>+F36</f>
        <v>0</v>
      </c>
      <c r="G37" s="138"/>
      <c r="H37" s="137">
        <f>+H36+F37</f>
        <v>5</v>
      </c>
      <c r="I37" s="138"/>
      <c r="J37" s="137">
        <f>+J36+H37</f>
        <v>11</v>
      </c>
      <c r="K37" s="138"/>
      <c r="L37" s="137">
        <f>+L36+J37</f>
        <v>16</v>
      </c>
      <c r="M37" s="138"/>
      <c r="N37" s="137">
        <f>+N36+L37</f>
        <v>21</v>
      </c>
      <c r="O37" s="138"/>
      <c r="P37" s="137">
        <f>+P36+N37</f>
        <v>25</v>
      </c>
      <c r="Q37" s="138"/>
      <c r="R37" s="137">
        <f>+R36+P37</f>
        <v>27</v>
      </c>
      <c r="S37" s="138"/>
      <c r="T37" s="137">
        <f>+T36+R37</f>
        <v>31</v>
      </c>
      <c r="U37" s="138"/>
      <c r="V37" s="137">
        <f>+V36+T37</f>
        <v>33</v>
      </c>
      <c r="W37" s="138"/>
      <c r="X37" s="137">
        <f>+X36+V37</f>
        <v>33</v>
      </c>
      <c r="Y37" s="138"/>
      <c r="Z37" s="137">
        <f>+Z36+X37</f>
        <v>39</v>
      </c>
      <c r="AA37" s="138"/>
      <c r="AB37" s="137">
        <f>+AB36+Z37</f>
        <v>41</v>
      </c>
      <c r="AC37" s="138"/>
      <c r="AD37" s="139"/>
      <c r="AE37" s="140"/>
    </row>
    <row r="38" spans="1:31" s="11" customFormat="1" ht="35.1" customHeight="1" x14ac:dyDescent="0.2">
      <c r="A38" s="134" t="s">
        <v>48</v>
      </c>
      <c r="B38" s="135"/>
      <c r="C38" s="135"/>
      <c r="D38" s="135"/>
      <c r="E38" s="136"/>
      <c r="F38" s="141">
        <f>+F37/$AB$37</f>
        <v>0</v>
      </c>
      <c r="G38" s="142"/>
      <c r="H38" s="141">
        <f t="shared" ref="H38" si="2">+H37/$AB$37</f>
        <v>0.12195121951219512</v>
      </c>
      <c r="I38" s="142"/>
      <c r="J38" s="141">
        <f t="shared" ref="J38" si="3">+J37/$AB$37</f>
        <v>0.26829268292682928</v>
      </c>
      <c r="K38" s="142"/>
      <c r="L38" s="141">
        <f t="shared" ref="L38" si="4">+L37/$AB$37</f>
        <v>0.3902439024390244</v>
      </c>
      <c r="M38" s="142"/>
      <c r="N38" s="141">
        <f t="shared" ref="N38" si="5">+N37/$AB$37</f>
        <v>0.51219512195121952</v>
      </c>
      <c r="O38" s="142"/>
      <c r="P38" s="141">
        <f t="shared" ref="P38" si="6">+P37/$AB$37</f>
        <v>0.6097560975609756</v>
      </c>
      <c r="Q38" s="142"/>
      <c r="R38" s="141">
        <f t="shared" ref="R38" si="7">+R37/$AB$37</f>
        <v>0.65853658536585369</v>
      </c>
      <c r="S38" s="142"/>
      <c r="T38" s="141">
        <f t="shared" ref="T38" si="8">+T37/$AB$37</f>
        <v>0.75609756097560976</v>
      </c>
      <c r="U38" s="142"/>
      <c r="V38" s="141">
        <f t="shared" ref="V38" si="9">+V37/$AB$37</f>
        <v>0.80487804878048785</v>
      </c>
      <c r="W38" s="142"/>
      <c r="X38" s="141">
        <f t="shared" ref="X38" si="10">+X37/$AB$37</f>
        <v>0.80487804878048785</v>
      </c>
      <c r="Y38" s="142"/>
      <c r="Z38" s="141">
        <f t="shared" ref="Z38" si="11">+Z37/$AB$37</f>
        <v>0.95121951219512191</v>
      </c>
      <c r="AA38" s="142"/>
      <c r="AB38" s="141">
        <f t="shared" ref="AB38" si="12">+AB37/$AB$37</f>
        <v>1</v>
      </c>
      <c r="AC38" s="142"/>
      <c r="AD38" s="143">
        <f>+AB40</f>
        <v>0.3902439024390244</v>
      </c>
      <c r="AE38" s="144"/>
    </row>
    <row r="39" spans="1:31" s="11" customFormat="1" ht="35.1" customHeight="1" x14ac:dyDescent="0.2">
      <c r="A39" s="127" t="s">
        <v>31</v>
      </c>
      <c r="B39" s="128"/>
      <c r="C39" s="128"/>
      <c r="D39" s="128"/>
      <c r="E39" s="129"/>
      <c r="F39" s="137">
        <f>+G36</f>
        <v>0</v>
      </c>
      <c r="G39" s="138"/>
      <c r="H39" s="137">
        <f>+I36+F39</f>
        <v>5</v>
      </c>
      <c r="I39" s="138"/>
      <c r="J39" s="137">
        <f>+K36+H39</f>
        <v>11</v>
      </c>
      <c r="K39" s="138"/>
      <c r="L39" s="137">
        <f>+M36+J39</f>
        <v>16</v>
      </c>
      <c r="M39" s="138"/>
      <c r="N39" s="137">
        <f>+O36+L39</f>
        <v>16</v>
      </c>
      <c r="O39" s="138"/>
      <c r="P39" s="137">
        <f>+Q36+N39</f>
        <v>16</v>
      </c>
      <c r="Q39" s="138"/>
      <c r="R39" s="137">
        <f>+S36+P39</f>
        <v>16</v>
      </c>
      <c r="S39" s="138"/>
      <c r="T39" s="137">
        <f>+U36+R39</f>
        <v>16</v>
      </c>
      <c r="U39" s="138"/>
      <c r="V39" s="137">
        <f>+W36+T39</f>
        <v>16</v>
      </c>
      <c r="W39" s="138"/>
      <c r="X39" s="137">
        <f>+Y36+V39</f>
        <v>16</v>
      </c>
      <c r="Y39" s="138"/>
      <c r="Z39" s="137">
        <f>+AA36+X39</f>
        <v>16</v>
      </c>
      <c r="AA39" s="138"/>
      <c r="AB39" s="137">
        <f>+AC36+Z39</f>
        <v>16</v>
      </c>
      <c r="AC39" s="138"/>
      <c r="AD39" s="145"/>
      <c r="AE39" s="146"/>
    </row>
    <row r="40" spans="1:31" s="11" customFormat="1" ht="35.1" customHeight="1" x14ac:dyDescent="0.2">
      <c r="A40" s="147" t="s">
        <v>32</v>
      </c>
      <c r="B40" s="148"/>
      <c r="C40" s="148"/>
      <c r="D40" s="148"/>
      <c r="E40" s="149"/>
      <c r="F40" s="150">
        <f>IF($AB$37=0,0,+F39/$AB$37)</f>
        <v>0</v>
      </c>
      <c r="G40" s="150"/>
      <c r="H40" s="150">
        <f>IF($AB$37=0,0,+H39/$AB$37)</f>
        <v>0.12195121951219512</v>
      </c>
      <c r="I40" s="150"/>
      <c r="J40" s="150">
        <f>IF($AB$37=0,0,+J39/$AB$37)</f>
        <v>0.26829268292682928</v>
      </c>
      <c r="K40" s="150"/>
      <c r="L40" s="150">
        <f>IF($AB$37=0,0,+L39/$AB$37)</f>
        <v>0.3902439024390244</v>
      </c>
      <c r="M40" s="150"/>
      <c r="N40" s="150">
        <f>IF($AB$37=0,0,+N39/$AB$37)</f>
        <v>0.3902439024390244</v>
      </c>
      <c r="O40" s="150"/>
      <c r="P40" s="150">
        <f>IF($AB$37=0,0,+P39/$AB$37)</f>
        <v>0.3902439024390244</v>
      </c>
      <c r="Q40" s="150"/>
      <c r="R40" s="150">
        <f>IF($AB$37=0,0,+R39/$AB$37)</f>
        <v>0.3902439024390244</v>
      </c>
      <c r="S40" s="150"/>
      <c r="T40" s="150">
        <f>IF($AB$37=0,0,+T39/$AB$37)</f>
        <v>0.3902439024390244</v>
      </c>
      <c r="U40" s="150"/>
      <c r="V40" s="150">
        <f>IF($AB$37=0,0,+V39/$AB$37)</f>
        <v>0.3902439024390244</v>
      </c>
      <c r="W40" s="150"/>
      <c r="X40" s="150">
        <f>IF($AB$37=0,0,+X39/$AB$37)</f>
        <v>0.3902439024390244</v>
      </c>
      <c r="Y40" s="150"/>
      <c r="Z40" s="150">
        <f>IF($AB$37=0,0,+Z39/$AB$37)</f>
        <v>0.3902439024390244</v>
      </c>
      <c r="AA40" s="150"/>
      <c r="AB40" s="150">
        <f>IF($AB$37=0,0,+AB39/$AB$37)</f>
        <v>0.3902439024390244</v>
      </c>
      <c r="AC40" s="150"/>
      <c r="AD40" s="151"/>
      <c r="AE40" s="152"/>
    </row>
    <row r="41" spans="1:31" s="11" customFormat="1" ht="15.75" x14ac:dyDescent="0.25">
      <c r="B41" s="153"/>
      <c r="C41" s="154"/>
      <c r="D41" s="154"/>
      <c r="E41" s="220"/>
      <c r="F41" s="155"/>
      <c r="G41" s="155"/>
      <c r="H41" s="155"/>
      <c r="I41" s="155"/>
      <c r="AD41" s="153"/>
    </row>
    <row r="42" spans="1:31" s="11" customFormat="1" ht="33.75" customHeight="1" x14ac:dyDescent="0.2">
      <c r="A42" s="156" t="s">
        <v>94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8"/>
    </row>
    <row r="43" spans="1:31" s="11" customFormat="1" ht="15.75" x14ac:dyDescent="0.25">
      <c r="B43" s="153"/>
      <c r="C43" s="154"/>
      <c r="D43" s="154"/>
      <c r="E43" s="220"/>
      <c r="F43" s="155"/>
      <c r="G43" s="155"/>
      <c r="H43" s="155"/>
      <c r="I43" s="155"/>
      <c r="AD43" s="153"/>
    </row>
    <row r="44" spans="1:31" s="11" customFormat="1" ht="24.75" customHeight="1" x14ac:dyDescent="0.2">
      <c r="A44" s="159" t="s">
        <v>33</v>
      </c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1"/>
      <c r="U44" s="162"/>
      <c r="AD44" s="153"/>
    </row>
    <row r="45" spans="1:31" s="11" customFormat="1" ht="24.75" customHeight="1" x14ac:dyDescent="0.2">
      <c r="A45" s="163" t="s">
        <v>34</v>
      </c>
      <c r="B45" s="164"/>
      <c r="C45" s="164"/>
      <c r="D45" s="164"/>
      <c r="E45" s="164"/>
      <c r="F45" s="164"/>
      <c r="G45" s="165"/>
      <c r="H45" s="163" t="s">
        <v>35</v>
      </c>
      <c r="I45" s="165"/>
      <c r="J45" s="166" t="s">
        <v>36</v>
      </c>
      <c r="K45" s="167"/>
      <c r="L45" s="168"/>
      <c r="M45" s="169" t="s">
        <v>37</v>
      </c>
      <c r="N45" s="170"/>
      <c r="O45" s="170"/>
      <c r="P45" s="171"/>
      <c r="Q45" s="172" t="s">
        <v>38</v>
      </c>
      <c r="R45" s="173"/>
      <c r="S45" s="173"/>
      <c r="T45" s="174"/>
      <c r="U45" s="162"/>
      <c r="AD45" s="153"/>
    </row>
    <row r="46" spans="1:31" s="11" customFormat="1" ht="24.75" customHeight="1" x14ac:dyDescent="0.2">
      <c r="A46" s="175"/>
      <c r="B46" s="176"/>
      <c r="C46" s="176"/>
      <c r="D46" s="176"/>
      <c r="E46" s="176"/>
      <c r="F46" s="176"/>
      <c r="G46" s="177"/>
      <c r="H46" s="175"/>
      <c r="I46" s="177"/>
      <c r="J46" s="178"/>
      <c r="K46" s="179"/>
      <c r="L46" s="180"/>
      <c r="M46" s="181">
        <v>1</v>
      </c>
      <c r="N46" s="181">
        <v>2</v>
      </c>
      <c r="O46" s="181">
        <v>3</v>
      </c>
      <c r="P46" s="181">
        <v>4</v>
      </c>
      <c r="Q46" s="182"/>
      <c r="R46" s="183"/>
      <c r="S46" s="183"/>
      <c r="T46" s="184"/>
      <c r="U46" s="162"/>
      <c r="AD46" s="153"/>
    </row>
    <row r="47" spans="1:31" s="11" customFormat="1" ht="30" customHeight="1" x14ac:dyDescent="0.2">
      <c r="A47" s="185" t="s">
        <v>39</v>
      </c>
      <c r="B47" s="186"/>
      <c r="C47" s="187"/>
      <c r="D47" s="188" t="s">
        <v>47</v>
      </c>
      <c r="E47" s="189"/>
      <c r="F47" s="189"/>
      <c r="G47" s="190"/>
      <c r="H47" s="191">
        <v>1</v>
      </c>
      <c r="I47" s="192"/>
      <c r="J47" s="193" t="s">
        <v>41</v>
      </c>
      <c r="K47" s="193"/>
      <c r="L47" s="193"/>
      <c r="M47" s="194">
        <f>+F36+H36+J36</f>
        <v>11</v>
      </c>
      <c r="N47" s="194">
        <f>+L36+N36+P36</f>
        <v>14</v>
      </c>
      <c r="O47" s="194">
        <f>+R36+T36+V36</f>
        <v>8</v>
      </c>
      <c r="P47" s="194">
        <f>+X36+Z36+AB36</f>
        <v>8</v>
      </c>
      <c r="Q47" s="195">
        <f>+P47+O47+N47+M47</f>
        <v>41</v>
      </c>
      <c r="R47" s="196"/>
      <c r="S47" s="196"/>
      <c r="T47" s="197"/>
      <c r="U47" s="198"/>
      <c r="AD47" s="153"/>
    </row>
    <row r="48" spans="1:31" s="11" customFormat="1" ht="30" customHeight="1" x14ac:dyDescent="0.2">
      <c r="A48" s="199"/>
      <c r="B48" s="200"/>
      <c r="C48" s="201"/>
      <c r="D48" s="202"/>
      <c r="E48" s="203"/>
      <c r="F48" s="203"/>
      <c r="G48" s="204"/>
      <c r="H48" s="205"/>
      <c r="I48" s="206"/>
      <c r="J48" s="193" t="s">
        <v>40</v>
      </c>
      <c r="K48" s="193"/>
      <c r="L48" s="193"/>
      <c r="M48" s="194">
        <f>+G36+I36+K36</f>
        <v>11</v>
      </c>
      <c r="N48" s="194">
        <f>+M36+O36+Q36</f>
        <v>5</v>
      </c>
      <c r="O48" s="194">
        <f>+S36+U36+W36</f>
        <v>0</v>
      </c>
      <c r="P48" s="194">
        <f>+Y36+AA36+AC36</f>
        <v>0</v>
      </c>
      <c r="Q48" s="195">
        <f>+P48+O48+N48+M48</f>
        <v>16</v>
      </c>
      <c r="R48" s="196"/>
      <c r="S48" s="196"/>
      <c r="T48" s="197"/>
      <c r="U48" s="198"/>
      <c r="AD48" s="153"/>
    </row>
    <row r="49" spans="1:30" s="11" customFormat="1" ht="196.5" customHeight="1" x14ac:dyDescent="0.2">
      <c r="A49" s="199"/>
      <c r="B49" s="200"/>
      <c r="C49" s="201"/>
      <c r="D49" s="207"/>
      <c r="E49" s="208"/>
      <c r="F49" s="208"/>
      <c r="G49" s="209"/>
      <c r="H49" s="210"/>
      <c r="I49" s="211"/>
      <c r="J49" s="193" t="s">
        <v>42</v>
      </c>
      <c r="K49" s="193"/>
      <c r="L49" s="193"/>
      <c r="M49" s="212">
        <f>IFERROR(M47/M48,0)</f>
        <v>1</v>
      </c>
      <c r="N49" s="212">
        <f>IFERROR(N47/N48,0)</f>
        <v>2.8</v>
      </c>
      <c r="O49" s="212">
        <f>IFERROR(O47/O48,0)</f>
        <v>0</v>
      </c>
      <c r="P49" s="212">
        <f>IFERROR(P47/P48,0)</f>
        <v>0</v>
      </c>
      <c r="Q49" s="213">
        <f>IFERROR(Q48/Q47,0)</f>
        <v>0.3902439024390244</v>
      </c>
      <c r="R49" s="214"/>
      <c r="S49" s="214"/>
      <c r="T49" s="215"/>
      <c r="U49" s="198"/>
      <c r="AD49" s="153"/>
    </row>
    <row r="51" spans="1:30" x14ac:dyDescent="0.2">
      <c r="W51" s="2"/>
      <c r="AD51" s="1"/>
    </row>
    <row r="52" spans="1:30" x14ac:dyDescent="0.2">
      <c r="A52" s="3" t="s">
        <v>49</v>
      </c>
      <c r="B52" s="3" t="str">
        <f>+A38</f>
        <v>% Meta acumulada</v>
      </c>
      <c r="C52" s="1" t="s">
        <v>50</v>
      </c>
      <c r="W52" s="2"/>
      <c r="AD52" s="1"/>
    </row>
    <row r="53" spans="1:30" x14ac:dyDescent="0.2">
      <c r="A53" s="4">
        <v>44562</v>
      </c>
      <c r="B53" s="5">
        <f>+F38</f>
        <v>0</v>
      </c>
      <c r="C53" s="5">
        <f>+F40</f>
        <v>0</v>
      </c>
      <c r="D53" s="5"/>
      <c r="F53" s="5"/>
      <c r="H53" s="5"/>
      <c r="J53" s="5"/>
      <c r="L53" s="5"/>
      <c r="N53" s="5"/>
      <c r="P53" s="5"/>
      <c r="W53" s="2"/>
      <c r="AD53" s="1"/>
    </row>
    <row r="54" spans="1:30" x14ac:dyDescent="0.2">
      <c r="A54" s="4">
        <v>44593</v>
      </c>
      <c r="B54" s="5">
        <f>+H38</f>
        <v>0.12195121951219512</v>
      </c>
      <c r="C54" s="5">
        <f>+H40</f>
        <v>0.12195121951219512</v>
      </c>
      <c r="W54" s="2"/>
      <c r="AD54" s="1"/>
    </row>
    <row r="55" spans="1:30" x14ac:dyDescent="0.2">
      <c r="A55" s="4">
        <v>44621</v>
      </c>
      <c r="B55" s="5">
        <f>+J38</f>
        <v>0.26829268292682928</v>
      </c>
      <c r="C55" s="5">
        <f>+J40</f>
        <v>0.26829268292682928</v>
      </c>
      <c r="W55" s="2"/>
      <c r="AD55" s="1"/>
    </row>
    <row r="56" spans="1:30" x14ac:dyDescent="0.2">
      <c r="A56" s="4">
        <v>44652</v>
      </c>
      <c r="B56" s="5">
        <f>+L38</f>
        <v>0.3902439024390244</v>
      </c>
      <c r="C56" s="5">
        <f>+L40</f>
        <v>0.3902439024390244</v>
      </c>
      <c r="W56" s="2"/>
      <c r="AD56" s="1"/>
    </row>
    <row r="57" spans="1:30" x14ac:dyDescent="0.2">
      <c r="A57" s="4">
        <v>44682</v>
      </c>
      <c r="B57" s="5">
        <f>+N38</f>
        <v>0.51219512195121952</v>
      </c>
      <c r="C57" s="5">
        <f>+N40</f>
        <v>0.3902439024390244</v>
      </c>
      <c r="W57" s="2"/>
      <c r="AD57" s="1"/>
    </row>
    <row r="58" spans="1:30" x14ac:dyDescent="0.2">
      <c r="A58" s="4">
        <v>44713</v>
      </c>
      <c r="B58" s="5">
        <f>+P38</f>
        <v>0.6097560975609756</v>
      </c>
      <c r="C58" s="5">
        <f>+P40</f>
        <v>0.3902439024390244</v>
      </c>
      <c r="W58" s="2"/>
      <c r="AD58" s="1"/>
    </row>
    <row r="59" spans="1:30" x14ac:dyDescent="0.2">
      <c r="A59" s="4">
        <v>44743</v>
      </c>
      <c r="B59" s="5">
        <f>+R38</f>
        <v>0.65853658536585369</v>
      </c>
      <c r="C59" s="5">
        <f>+R40</f>
        <v>0.3902439024390244</v>
      </c>
    </row>
    <row r="60" spans="1:30" x14ac:dyDescent="0.2">
      <c r="A60" s="4">
        <v>44774</v>
      </c>
      <c r="B60" s="5">
        <f>+T38</f>
        <v>0.75609756097560976</v>
      </c>
      <c r="C60" s="5">
        <f>+T40</f>
        <v>0.3902439024390244</v>
      </c>
    </row>
    <row r="61" spans="1:30" x14ac:dyDescent="0.2">
      <c r="A61" s="4">
        <v>44805</v>
      </c>
      <c r="B61" s="5">
        <f>+V38</f>
        <v>0.80487804878048785</v>
      </c>
      <c r="C61" s="5">
        <f>+V40</f>
        <v>0.3902439024390244</v>
      </c>
    </row>
    <row r="62" spans="1:30" x14ac:dyDescent="0.2">
      <c r="A62" s="4">
        <v>44835</v>
      </c>
      <c r="B62" s="5">
        <f>+X38</f>
        <v>0.80487804878048785</v>
      </c>
      <c r="C62" s="5">
        <f>+X40</f>
        <v>0.3902439024390244</v>
      </c>
    </row>
    <row r="63" spans="1:30" x14ac:dyDescent="0.2">
      <c r="A63" s="4">
        <v>44866</v>
      </c>
      <c r="B63" s="5">
        <f>+Z38</f>
        <v>0.95121951219512191</v>
      </c>
      <c r="C63" s="5">
        <f>+Z40</f>
        <v>0.3902439024390244</v>
      </c>
    </row>
    <row r="64" spans="1:30" x14ac:dyDescent="0.2">
      <c r="A64" s="4">
        <v>44896</v>
      </c>
      <c r="B64" s="5">
        <f>+AB38</f>
        <v>1</v>
      </c>
      <c r="C64" s="5">
        <f>+AB40</f>
        <v>0.3902439024390244</v>
      </c>
    </row>
  </sheetData>
  <autoFilter ref="A11:AE40" xr:uid="{00000000-0009-0000-0000-000000000000}">
    <filterColumn colId="2" showButton="0"/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</autoFilter>
  <mergeCells count="130">
    <mergeCell ref="AD38:AE40"/>
    <mergeCell ref="A47:C49"/>
    <mergeCell ref="D47:G49"/>
    <mergeCell ref="H47:I49"/>
    <mergeCell ref="J47:L47"/>
    <mergeCell ref="Q47:T47"/>
    <mergeCell ref="J48:L48"/>
    <mergeCell ref="Q48:T48"/>
    <mergeCell ref="J49:L49"/>
    <mergeCell ref="A44:T44"/>
    <mergeCell ref="A45:G46"/>
    <mergeCell ref="H45:I46"/>
    <mergeCell ref="J45:L46"/>
    <mergeCell ref="M45:P45"/>
    <mergeCell ref="Q45:T46"/>
    <mergeCell ref="T40:U40"/>
    <mergeCell ref="V40:W40"/>
    <mergeCell ref="X40:Y40"/>
    <mergeCell ref="Z40:AA40"/>
    <mergeCell ref="AB40:AC40"/>
    <mergeCell ref="A42:AE42"/>
    <mergeCell ref="AB39:AC39"/>
    <mergeCell ref="A40:E40"/>
    <mergeCell ref="F40:G40"/>
    <mergeCell ref="H40:I40"/>
    <mergeCell ref="J40:K40"/>
    <mergeCell ref="L40:M40"/>
    <mergeCell ref="N40:O40"/>
    <mergeCell ref="P40:Q40"/>
    <mergeCell ref="R40:S40"/>
    <mergeCell ref="P39:Q39"/>
    <mergeCell ref="R39:S39"/>
    <mergeCell ref="X38:Y38"/>
    <mergeCell ref="Z38:AA38"/>
    <mergeCell ref="AB38:AC38"/>
    <mergeCell ref="A38:E38"/>
    <mergeCell ref="T39:U39"/>
    <mergeCell ref="V39:W39"/>
    <mergeCell ref="X39:Y39"/>
    <mergeCell ref="Z39:AA39"/>
    <mergeCell ref="A39:E39"/>
    <mergeCell ref="F39:G39"/>
    <mergeCell ref="H39:I39"/>
    <mergeCell ref="J39:K39"/>
    <mergeCell ref="L39:M39"/>
    <mergeCell ref="N39:O39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AD36:AE37"/>
    <mergeCell ref="A37:E37"/>
    <mergeCell ref="F37:G37"/>
    <mergeCell ref="H37:I37"/>
    <mergeCell ref="J37:K37"/>
    <mergeCell ref="L37:M37"/>
    <mergeCell ref="N37:O37"/>
    <mergeCell ref="P37:Q37"/>
    <mergeCell ref="C32:D32"/>
    <mergeCell ref="R37:S37"/>
    <mergeCell ref="T37:U37"/>
    <mergeCell ref="V37:W37"/>
    <mergeCell ref="X37:Y37"/>
    <mergeCell ref="Z37:AA37"/>
    <mergeCell ref="AB37:AC37"/>
    <mergeCell ref="C35:D35"/>
    <mergeCell ref="A36:E36"/>
    <mergeCell ref="C31:D31"/>
    <mergeCell ref="C33:D33"/>
    <mergeCell ref="A16:A28"/>
    <mergeCell ref="C24:D24"/>
    <mergeCell ref="C25:D25"/>
    <mergeCell ref="C26:D26"/>
    <mergeCell ref="C27:D27"/>
    <mergeCell ref="C28:D28"/>
    <mergeCell ref="C29:D29"/>
    <mergeCell ref="C16:D16"/>
    <mergeCell ref="C17:D17"/>
    <mergeCell ref="C18:D18"/>
    <mergeCell ref="C19:D19"/>
    <mergeCell ref="C21:D21"/>
    <mergeCell ref="C23:D23"/>
    <mergeCell ref="C20:D20"/>
    <mergeCell ref="C22:D22"/>
    <mergeCell ref="C30:D30"/>
    <mergeCell ref="C13:D13"/>
    <mergeCell ref="C14:D14"/>
    <mergeCell ref="AD10:AD12"/>
    <mergeCell ref="AE10:AE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13:A15"/>
    <mergeCell ref="Q49:T49"/>
    <mergeCell ref="C15:D15"/>
    <mergeCell ref="C34:D34"/>
    <mergeCell ref="A1:D3"/>
    <mergeCell ref="E1:AD3"/>
    <mergeCell ref="A4:D4"/>
    <mergeCell ref="E4:AD4"/>
    <mergeCell ref="AE4:AE9"/>
    <mergeCell ref="A5:D5"/>
    <mergeCell ref="E5:AD5"/>
    <mergeCell ref="A6:D6"/>
    <mergeCell ref="E6:AD6"/>
    <mergeCell ref="A7:D7"/>
    <mergeCell ref="E7:AD7"/>
    <mergeCell ref="A8:D8"/>
    <mergeCell ref="E8:AD8"/>
    <mergeCell ref="A9:D9"/>
    <mergeCell ref="F9:K9"/>
    <mergeCell ref="A10:A12"/>
    <mergeCell ref="B10:B12"/>
    <mergeCell ref="C10:D12"/>
    <mergeCell ref="E10:E12"/>
    <mergeCell ref="F10:AC10"/>
  </mergeCells>
  <conditionalFormatting sqref="F35 H35 J35 L35 N35 P35 R35 T35 V35 X35 Z35 AB35">
    <cfRule type="cellIs" dxfId="16" priority="26" operator="equal">
      <formula>1</formula>
    </cfRule>
  </conditionalFormatting>
  <conditionalFormatting sqref="W13:W24 Y13:Y24 U13:U24 AA13:AA24 AC13:AC24 G13:G24 I13:I24 M13:M24 O13:O24 Q13:Q24 S14:S24 K13:K24 I29:I35 K29:K35 M29:M35 O29:O35 Q29:Q35 S29:S35 U29:U35 W29:W35 Y29:Y35 AA29:AA35 AC29:AC35 G29:G35">
    <cfRule type="cellIs" dxfId="15" priority="25" operator="equal">
      <formula>1</formula>
    </cfRule>
  </conditionalFormatting>
  <conditionalFormatting sqref="S13:T13">
    <cfRule type="cellIs" dxfId="14" priority="16" operator="equal">
      <formula>1</formula>
    </cfRule>
  </conditionalFormatting>
  <conditionalFormatting sqref="G25:G27">
    <cfRule type="cellIs" dxfId="13" priority="14" operator="equal">
      <formula>1</formula>
    </cfRule>
  </conditionalFormatting>
  <conditionalFormatting sqref="X13:X24 V13:V24 AB13:AB24 F13:F24 H13:H24 L13:L24 R13:R24 F29:F34 H29:H34 J29:J34 L29:L34 N29:N34 P29:P35 R29:R35 T29:T35 V29:V35 X29:X35 AB29:AB35 T14:T24 Z13:Z24 P13:P24 J13:J24 N13:N24 Z29:Z35">
    <cfRule type="cellIs" dxfId="12" priority="24" operator="equal">
      <formula>1</formula>
    </cfRule>
  </conditionalFormatting>
  <conditionalFormatting sqref="F28">
    <cfRule type="cellIs" dxfId="11" priority="23" operator="equal">
      <formula>1</formula>
    </cfRule>
  </conditionalFormatting>
  <conditionalFormatting sqref="G28">
    <cfRule type="cellIs" dxfId="10" priority="22" operator="equal">
      <formula>1</formula>
    </cfRule>
  </conditionalFormatting>
  <conditionalFormatting sqref="H28 J28 L28 N28 P28 R28 T28 V28 Z28 AB28 X28">
    <cfRule type="cellIs" dxfId="9" priority="21" operator="equal">
      <formula>1</formula>
    </cfRule>
  </conditionalFormatting>
  <conditionalFormatting sqref="I28 K28 M28 O28 Q28 S28 U28 W28 Y28 AA28 AC28">
    <cfRule type="cellIs" dxfId="8" priority="20" operator="equal">
      <formula>1</formula>
    </cfRule>
  </conditionalFormatting>
  <conditionalFormatting sqref="F25:F27">
    <cfRule type="cellIs" dxfId="7" priority="15" operator="equal">
      <formula>1</formula>
    </cfRule>
  </conditionalFormatting>
  <conditionalFormatting sqref="H25:H27 J25:J27 L25:L27 N25:N27 P25:P27 R25:R27 T25:T27 V25:V27 Z25:Z27 AB25:AB27 X25:X27">
    <cfRule type="cellIs" dxfId="6" priority="13" operator="equal">
      <formula>1</formula>
    </cfRule>
  </conditionalFormatting>
  <conditionalFormatting sqref="I25:I27 K25:K27 M25:M27 O25:O27 Q25:Q27 S25:S27 U25:U27 W25:W27 Y25:Y27 AA25:AA27 AC25:AC27">
    <cfRule type="cellIs" dxfId="5" priority="12" operator="equal">
      <formula>1</formula>
    </cfRule>
  </conditionalFormatting>
  <conditionalFormatting sqref="S33:S34 U33:U34 W33:W34 Y33:Y34 AA33:AA34 AC33:AC34 Q33:Q34 G33:G34 I33:I34 K33:K34 M33:M34 O33:O34">
    <cfRule type="cellIs" dxfId="4" priority="8" operator="equal">
      <formula>1</formula>
    </cfRule>
  </conditionalFormatting>
  <conditionalFormatting sqref="R33:R34 T33:T34 V33:V34 X33:X34 F33:F34 H33:H34 J33:J34 L33:L34 N33:N34 P33:P34 AB33:AB35 Z33:Z34">
    <cfRule type="cellIs" dxfId="3" priority="9" operator="equal">
      <formula>1</formula>
    </cfRule>
  </conditionalFormatting>
  <conditionalFormatting sqref="T13">
    <cfRule type="cellIs" dxfId="2" priority="3" operator="equal">
      <formula>1</formula>
    </cfRule>
  </conditionalFormatting>
  <conditionalFormatting sqref="T13">
    <cfRule type="cellIs" dxfId="1" priority="1" operator="equal">
      <formula>1</formula>
    </cfRule>
  </conditionalFormatting>
  <conditionalFormatting sqref="S13:T13">
    <cfRule type="cellIs" dxfId="0" priority="2" operator="equal">
      <formula>1</formula>
    </cfRule>
  </conditionalFormatting>
  <pageMargins left="0.7" right="0.7" top="0.75" bottom="0.75" header="0.3" footer="0.3"/>
  <pageSetup scale="1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ACCIÓN ANUAL 2022</vt:lpstr>
      <vt:lpstr>'PLAN DE ACCIÓN ANUAL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Martha  Gomez</cp:lastModifiedBy>
  <dcterms:created xsi:type="dcterms:W3CDTF">2021-07-27T19:00:20Z</dcterms:created>
  <dcterms:modified xsi:type="dcterms:W3CDTF">2022-05-06T16:34:34Z</dcterms:modified>
</cp:coreProperties>
</file>