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BA9677B8-67F8-443B-8A7D-342DBAC67652}" xr6:coauthVersionLast="36" xr6:coauthVersionMax="36" xr10:uidLastSave="{00000000-0000-0000-0000-000000000000}"/>
  <bookViews>
    <workbookView xWindow="0" yWindow="0" windowWidth="28800" windowHeight="11625" xr2:uid="{9E47B21A-B37A-4680-9B8D-BE213B6D97AE}"/>
  </bookViews>
  <sheets>
    <sheet name="EJECUCIÓN GASTOS TRIMESTRE 2" sheetId="1" r:id="rId1"/>
    <sheet name="GRAFICA EJECUCIÓN TRIMESTRE 2.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D47" i="2"/>
  <c r="C47" i="2"/>
  <c r="E47" i="2" s="1"/>
  <c r="B47" i="2"/>
  <c r="E46" i="2"/>
  <c r="D46" i="2"/>
  <c r="G46" i="2" s="1"/>
  <c r="C46" i="2"/>
  <c r="C48" i="2" s="1"/>
  <c r="E48" i="2" s="1"/>
  <c r="B46" i="2"/>
  <c r="B48" i="2" s="1"/>
  <c r="D5" i="2"/>
  <c r="B4" i="2"/>
  <c r="D3" i="2"/>
  <c r="G3" i="2" s="1"/>
  <c r="BC138" i="1"/>
  <c r="BC140" i="1" s="1"/>
  <c r="BB138" i="1"/>
  <c r="BA138" i="1"/>
  <c r="BA140" i="1" s="1"/>
  <c r="AZ138" i="1"/>
  <c r="AZ140" i="1" s="1"/>
  <c r="AY138" i="1"/>
  <c r="AX138" i="1"/>
  <c r="AW138" i="1"/>
  <c r="AW140" i="1" s="1"/>
  <c r="AV138" i="1"/>
  <c r="AV140" i="1" s="1"/>
  <c r="AU138" i="1"/>
  <c r="BE138" i="1" s="1"/>
  <c r="AS138" i="1"/>
  <c r="AR138" i="1"/>
  <c r="AR140" i="1" s="1"/>
  <c r="AQ138" i="1"/>
  <c r="AQ140" i="1" s="1"/>
  <c r="AP138" i="1"/>
  <c r="BG137" i="1"/>
  <c r="BF137" i="1"/>
  <c r="BE137" i="1"/>
  <c r="BG136" i="1"/>
  <c r="BF136" i="1"/>
  <c r="BE136" i="1"/>
  <c r="BG135" i="1"/>
  <c r="BF135" i="1"/>
  <c r="BE135" i="1"/>
  <c r="BG134" i="1"/>
  <c r="BF134" i="1"/>
  <c r="BE134" i="1"/>
  <c r="BG133" i="1"/>
  <c r="BF133" i="1"/>
  <c r="BE133" i="1"/>
  <c r="BG132" i="1"/>
  <c r="BF132" i="1"/>
  <c r="BE132" i="1"/>
  <c r="BG131" i="1"/>
  <c r="BF131" i="1"/>
  <c r="BE131" i="1"/>
  <c r="BG130" i="1"/>
  <c r="BF130" i="1"/>
  <c r="BE130" i="1"/>
  <c r="BG129" i="1"/>
  <c r="BF129" i="1"/>
  <c r="BE129" i="1"/>
  <c r="BG128" i="1"/>
  <c r="BF128" i="1"/>
  <c r="BE128" i="1"/>
  <c r="BG127" i="1"/>
  <c r="BF127" i="1"/>
  <c r="BE127" i="1"/>
  <c r="BG126" i="1"/>
  <c r="BF126" i="1"/>
  <c r="BE126" i="1"/>
  <c r="BG125" i="1"/>
  <c r="BF125" i="1"/>
  <c r="BE125" i="1"/>
  <c r="BG124" i="1"/>
  <c r="BF124" i="1"/>
  <c r="BE124" i="1"/>
  <c r="BG123" i="1"/>
  <c r="BF123" i="1"/>
  <c r="BE123" i="1"/>
  <c r="BG122" i="1"/>
  <c r="BF122" i="1"/>
  <c r="BE122" i="1"/>
  <c r="BG121" i="1"/>
  <c r="BF121" i="1"/>
  <c r="BE121" i="1"/>
  <c r="BG120" i="1"/>
  <c r="BF120" i="1"/>
  <c r="BE120" i="1"/>
  <c r="BG119" i="1"/>
  <c r="BF119" i="1"/>
  <c r="BE119" i="1"/>
  <c r="BG118" i="1"/>
  <c r="BF118" i="1"/>
  <c r="BE118" i="1"/>
  <c r="BG117" i="1"/>
  <c r="BF117" i="1"/>
  <c r="BE117" i="1"/>
  <c r="BG116" i="1"/>
  <c r="BF116" i="1"/>
  <c r="BE116" i="1"/>
  <c r="BG115" i="1"/>
  <c r="BF115" i="1"/>
  <c r="BE115" i="1"/>
  <c r="BG114" i="1"/>
  <c r="BF114" i="1"/>
  <c r="BE114" i="1"/>
  <c r="BG113" i="1"/>
  <c r="BF113" i="1"/>
  <c r="BE113" i="1"/>
  <c r="BG112" i="1"/>
  <c r="BF112" i="1"/>
  <c r="BE112" i="1"/>
  <c r="BG111" i="1"/>
  <c r="BF111" i="1"/>
  <c r="BE111" i="1"/>
  <c r="BG110" i="1"/>
  <c r="BF110" i="1"/>
  <c r="BE110" i="1"/>
  <c r="BG109" i="1"/>
  <c r="BF109" i="1"/>
  <c r="BE109" i="1"/>
  <c r="BG108" i="1"/>
  <c r="BF108" i="1"/>
  <c r="BE108" i="1"/>
  <c r="BG107" i="1"/>
  <c r="BF107" i="1"/>
  <c r="BE107" i="1"/>
  <c r="BG106" i="1"/>
  <c r="BF106" i="1"/>
  <c r="BE106" i="1"/>
  <c r="BG105" i="1"/>
  <c r="BF105" i="1"/>
  <c r="BE105" i="1"/>
  <c r="BG104" i="1"/>
  <c r="BF104" i="1"/>
  <c r="BE104" i="1"/>
  <c r="BG103" i="1"/>
  <c r="BF103" i="1"/>
  <c r="BE103" i="1"/>
  <c r="BG102" i="1"/>
  <c r="BF102" i="1"/>
  <c r="BE102" i="1"/>
  <c r="BG101" i="1"/>
  <c r="BF101" i="1"/>
  <c r="BE101" i="1"/>
  <c r="BG100" i="1"/>
  <c r="BF100" i="1"/>
  <c r="BE100" i="1"/>
  <c r="BG99" i="1"/>
  <c r="BF99" i="1"/>
  <c r="BE99" i="1"/>
  <c r="BA97" i="1"/>
  <c r="AW97" i="1"/>
  <c r="AR97" i="1"/>
  <c r="BF96" i="1"/>
  <c r="BC96" i="1"/>
  <c r="BB96" i="1"/>
  <c r="BA96" i="1"/>
  <c r="AZ96" i="1"/>
  <c r="AY96" i="1"/>
  <c r="AY97" i="1" s="1"/>
  <c r="AX96" i="1"/>
  <c r="AX97" i="1" s="1"/>
  <c r="AX140" i="1" s="1"/>
  <c r="AW96" i="1"/>
  <c r="AV96" i="1"/>
  <c r="AU96" i="1"/>
  <c r="C5" i="2" s="1"/>
  <c r="AS96" i="1"/>
  <c r="AS97" i="1" s="1"/>
  <c r="AS140" i="1" s="1"/>
  <c r="AR96" i="1"/>
  <c r="AQ96" i="1"/>
  <c r="BD96" i="1" s="1"/>
  <c r="AP96" i="1"/>
  <c r="BG96" i="1" s="1"/>
  <c r="BG95" i="1"/>
  <c r="BF95" i="1"/>
  <c r="BE95" i="1"/>
  <c r="BG94" i="1"/>
  <c r="BF94" i="1"/>
  <c r="BE94" i="1"/>
  <c r="BG93" i="1"/>
  <c r="BF93" i="1"/>
  <c r="BE93" i="1"/>
  <c r="BG92" i="1"/>
  <c r="BF92" i="1"/>
  <c r="BE92" i="1"/>
  <c r="BG91" i="1"/>
  <c r="BF91" i="1"/>
  <c r="BE91" i="1"/>
  <c r="BG90" i="1"/>
  <c r="BF90" i="1"/>
  <c r="BE90" i="1"/>
  <c r="BG89" i="1"/>
  <c r="BF89" i="1"/>
  <c r="BE89" i="1"/>
  <c r="BG88" i="1"/>
  <c r="BF88" i="1"/>
  <c r="BE88" i="1"/>
  <c r="BG87" i="1"/>
  <c r="BF87" i="1"/>
  <c r="BE87" i="1"/>
  <c r="BG86" i="1"/>
  <c r="BF86" i="1"/>
  <c r="BE86" i="1"/>
  <c r="BG85" i="1"/>
  <c r="BF85" i="1"/>
  <c r="BE85" i="1"/>
  <c r="BG84" i="1"/>
  <c r="BF84" i="1"/>
  <c r="BE84" i="1"/>
  <c r="BG83" i="1"/>
  <c r="BF83" i="1"/>
  <c r="BE83" i="1"/>
  <c r="BF82" i="1"/>
  <c r="BC82" i="1"/>
  <c r="BB82" i="1"/>
  <c r="BA82" i="1"/>
  <c r="AZ82" i="1"/>
  <c r="AZ97" i="1" s="1"/>
  <c r="AY82" i="1"/>
  <c r="D4" i="2" s="1"/>
  <c r="AX82" i="1"/>
  <c r="AW82" i="1"/>
  <c r="AV82" i="1"/>
  <c r="AV97" i="1" s="1"/>
  <c r="AU82" i="1"/>
  <c r="BE82" i="1" s="1"/>
  <c r="AS82" i="1"/>
  <c r="AR82" i="1"/>
  <c r="AQ82" i="1"/>
  <c r="AQ97" i="1" s="1"/>
  <c r="AP82" i="1"/>
  <c r="BG82" i="1" s="1"/>
  <c r="BG80" i="1"/>
  <c r="BF80" i="1"/>
  <c r="BE80" i="1"/>
  <c r="BG79" i="1"/>
  <c r="BF79" i="1"/>
  <c r="BE79" i="1"/>
  <c r="BG78" i="1"/>
  <c r="BF78" i="1"/>
  <c r="BE78" i="1"/>
  <c r="BG77" i="1"/>
  <c r="BF77" i="1"/>
  <c r="BE77" i="1"/>
  <c r="BG76" i="1"/>
  <c r="BF76" i="1"/>
  <c r="BE76" i="1"/>
  <c r="BG75" i="1"/>
  <c r="BF75" i="1"/>
  <c r="BE75" i="1"/>
  <c r="BG74" i="1"/>
  <c r="BF74" i="1"/>
  <c r="BE74" i="1"/>
  <c r="BG73" i="1"/>
  <c r="BF73" i="1"/>
  <c r="BE73" i="1"/>
  <c r="BG72" i="1"/>
  <c r="BF72" i="1"/>
  <c r="BE72" i="1"/>
  <c r="BG71" i="1"/>
  <c r="BF71" i="1"/>
  <c r="BE71" i="1"/>
  <c r="BG70" i="1"/>
  <c r="BF70" i="1"/>
  <c r="BE70" i="1"/>
  <c r="BG69" i="1"/>
  <c r="BF69" i="1"/>
  <c r="BE69" i="1"/>
  <c r="BG68" i="1"/>
  <c r="BF68" i="1"/>
  <c r="BE68" i="1"/>
  <c r="BG67" i="1"/>
  <c r="BF67" i="1"/>
  <c r="BE67" i="1"/>
  <c r="BG66" i="1"/>
  <c r="BF66" i="1"/>
  <c r="BE66" i="1"/>
  <c r="BG65" i="1"/>
  <c r="BF65" i="1"/>
  <c r="BE65" i="1"/>
  <c r="BG64" i="1"/>
  <c r="BF64" i="1"/>
  <c r="BE64" i="1"/>
  <c r="BG63" i="1"/>
  <c r="BF63" i="1"/>
  <c r="BE63" i="1"/>
  <c r="BG62" i="1"/>
  <c r="BF62" i="1"/>
  <c r="BE62" i="1"/>
  <c r="BG61" i="1"/>
  <c r="BF61" i="1"/>
  <c r="BE61" i="1"/>
  <c r="BG60" i="1"/>
  <c r="BF60" i="1"/>
  <c r="BE60" i="1"/>
  <c r="BG59" i="1"/>
  <c r="BF59" i="1"/>
  <c r="BE59" i="1"/>
  <c r="BG58" i="1"/>
  <c r="BF58" i="1"/>
  <c r="BE58" i="1"/>
  <c r="BG57" i="1"/>
  <c r="BF57" i="1"/>
  <c r="BE57" i="1"/>
  <c r="BG56" i="1"/>
  <c r="BF56" i="1"/>
  <c r="BE56" i="1"/>
  <c r="BG55" i="1"/>
  <c r="BF55" i="1"/>
  <c r="BE55" i="1"/>
  <c r="BG54" i="1"/>
  <c r="BF54" i="1"/>
  <c r="BE54" i="1"/>
  <c r="BG53" i="1"/>
  <c r="BF53" i="1"/>
  <c r="BE53" i="1"/>
  <c r="BG52" i="1"/>
  <c r="BF52" i="1"/>
  <c r="BE52" i="1"/>
  <c r="BG51" i="1"/>
  <c r="BF51" i="1"/>
  <c r="BE51" i="1"/>
  <c r="BG50" i="1"/>
  <c r="BF50" i="1"/>
  <c r="BE50" i="1"/>
  <c r="BG49" i="1"/>
  <c r="BF49" i="1"/>
  <c r="BE49" i="1"/>
  <c r="BG48" i="1"/>
  <c r="BF48" i="1"/>
  <c r="BE48" i="1"/>
  <c r="BF47" i="1"/>
  <c r="BC47" i="1"/>
  <c r="BB47" i="1"/>
  <c r="BA47" i="1"/>
  <c r="AZ47" i="1"/>
  <c r="AY47" i="1"/>
  <c r="AX47" i="1"/>
  <c r="AW47" i="1"/>
  <c r="AV47" i="1"/>
  <c r="AU47" i="1"/>
  <c r="C3" i="2" s="1"/>
  <c r="AS47" i="1"/>
  <c r="AR47" i="1"/>
  <c r="AQ47" i="1"/>
  <c r="BD47" i="1" s="1"/>
  <c r="AP47" i="1"/>
  <c r="BG47" i="1" s="1"/>
  <c r="BG46" i="1"/>
  <c r="BF46" i="1"/>
  <c r="BE46" i="1"/>
  <c r="BG45" i="1"/>
  <c r="BF45" i="1"/>
  <c r="BE45" i="1"/>
  <c r="BG44" i="1"/>
  <c r="BF44" i="1"/>
  <c r="BE44" i="1"/>
  <c r="BG43" i="1"/>
  <c r="BF43" i="1"/>
  <c r="BE43" i="1"/>
  <c r="BG42" i="1"/>
  <c r="BF42" i="1"/>
  <c r="BE42" i="1"/>
  <c r="BG41" i="1"/>
  <c r="BF41" i="1"/>
  <c r="BE41" i="1"/>
  <c r="BG40" i="1"/>
  <c r="BF40" i="1"/>
  <c r="BE40" i="1"/>
  <c r="BG39" i="1"/>
  <c r="BF39" i="1"/>
  <c r="BE39" i="1"/>
  <c r="BG38" i="1"/>
  <c r="BF38" i="1"/>
  <c r="BE38" i="1"/>
  <c r="BG37" i="1"/>
  <c r="BF37" i="1"/>
  <c r="BE37" i="1"/>
  <c r="BG36" i="1"/>
  <c r="BF36" i="1"/>
  <c r="BE36" i="1"/>
  <c r="BG35" i="1"/>
  <c r="BF35" i="1"/>
  <c r="BE35" i="1"/>
  <c r="BG34" i="1"/>
  <c r="BF34" i="1"/>
  <c r="BE34" i="1"/>
  <c r="BG33" i="1"/>
  <c r="BF33" i="1"/>
  <c r="BE33" i="1"/>
  <c r="BG32" i="1"/>
  <c r="BF32" i="1"/>
  <c r="BE32" i="1"/>
  <c r="BG31" i="1"/>
  <c r="BF31" i="1"/>
  <c r="BE31" i="1"/>
  <c r="BG30" i="1"/>
  <c r="BF30" i="1"/>
  <c r="BE30" i="1"/>
  <c r="BG29" i="1"/>
  <c r="BF29" i="1"/>
  <c r="BE29" i="1"/>
  <c r="BG28" i="1"/>
  <c r="BF28" i="1"/>
  <c r="BE28" i="1"/>
  <c r="BG27" i="1"/>
  <c r="BF27" i="1"/>
  <c r="BE27" i="1"/>
  <c r="BG26" i="1"/>
  <c r="BF26" i="1"/>
  <c r="BE26" i="1"/>
  <c r="BG25" i="1"/>
  <c r="BF25" i="1"/>
  <c r="BE25" i="1"/>
  <c r="BG24" i="1"/>
  <c r="BF24" i="1"/>
  <c r="BE24" i="1"/>
  <c r="BG23" i="1"/>
  <c r="BF23" i="1"/>
  <c r="BE23" i="1"/>
  <c r="BG22" i="1"/>
  <c r="BF22" i="1"/>
  <c r="BE22" i="1"/>
  <c r="BG21" i="1"/>
  <c r="BF21" i="1"/>
  <c r="BE21" i="1"/>
  <c r="BG20" i="1"/>
  <c r="BF20" i="1"/>
  <c r="BE20" i="1"/>
  <c r="BG19" i="1"/>
  <c r="BF19" i="1"/>
  <c r="BE19" i="1"/>
  <c r="BG18" i="1"/>
  <c r="BF18" i="1"/>
  <c r="BE18" i="1"/>
  <c r="BC97" i="1" l="1"/>
  <c r="BB97" i="1"/>
  <c r="BB140" i="1" s="1"/>
  <c r="G4" i="2"/>
  <c r="F4" i="2"/>
  <c r="C6" i="2"/>
  <c r="AP140" i="1"/>
  <c r="BD140" i="1" s="1"/>
  <c r="AY140" i="1"/>
  <c r="BF97" i="1"/>
  <c r="E5" i="2"/>
  <c r="BG97" i="1"/>
  <c r="BG140" i="1"/>
  <c r="G5" i="2"/>
  <c r="BG138" i="1"/>
  <c r="D48" i="2"/>
  <c r="BD138" i="1"/>
  <c r="AU140" i="1"/>
  <c r="BE140" i="1" s="1"/>
  <c r="BD82" i="1"/>
  <c r="AP97" i="1"/>
  <c r="BD97" i="1" s="1"/>
  <c r="AU97" i="1"/>
  <c r="BE97" i="1" s="1"/>
  <c r="B3" i="2"/>
  <c r="B6" i="2" s="1"/>
  <c r="B5" i="2"/>
  <c r="F5" i="2"/>
  <c r="D6" i="2"/>
  <c r="F46" i="2"/>
  <c r="C4" i="2"/>
  <c r="E4" i="2" s="1"/>
  <c r="G47" i="2"/>
  <c r="BE47" i="1"/>
  <c r="BE96" i="1"/>
  <c r="BF138" i="1"/>
  <c r="E3" i="2" l="1"/>
  <c r="E6" i="2"/>
  <c r="G48" i="2"/>
  <c r="F48" i="2"/>
  <c r="BF140" i="1"/>
  <c r="G6" i="2"/>
  <c r="F6" i="2"/>
  <c r="F3" i="2"/>
</calcChain>
</file>

<file path=xl/sharedStrings.xml><?xml version="1.0" encoding="utf-8"?>
<sst xmlns="http://schemas.openxmlformats.org/spreadsheetml/2006/main" count="1233" uniqueCount="188">
  <si>
    <t>Reporte de ejecución presupuestal</t>
  </si>
  <si>
    <t>Usuario Solicitante:</t>
  </si>
  <si>
    <t>MHgariza Gina Milena Ariza Gomez</t>
  </si>
  <si>
    <t>Unidad ó Subunidad Ejecutora  Solicitante:</t>
  </si>
  <si>
    <t xml:space="preserve">46-04-00 INSTITUTO NACIONAL PARA CIEGOS (INCI) </t>
  </si>
  <si>
    <t>Fecha y Hora Sistema:</t>
  </si>
  <si>
    <t>2024-07-02-10:03 a. m.</t>
  </si>
  <si>
    <t>AÑO FISCAL:</t>
  </si>
  <si>
    <t>2024</t>
  </si>
  <si>
    <t>VIGENCIA PRESUPUESTAL:</t>
  </si>
  <si>
    <t>ACTUAL</t>
  </si>
  <si>
    <t>FECHA MOVIMIENTOS:</t>
  </si>
  <si>
    <t>1/01/2024 A 30/06/2024</t>
  </si>
  <si>
    <t/>
  </si>
  <si>
    <t>UNIDAD O SUBUNIDAD EJECUTORA:</t>
  </si>
  <si>
    <t xml:space="preserve">46-04-00  INSTITUTO NACIONAL PARA CIEGOS (INCI) </t>
  </si>
  <si>
    <t>DEPENDENCIA DE AFECTACION DE GASTOS: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</si>
  <si>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</si>
  <si>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</si>
  <si>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</si>
  <si>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</si>
  <si>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</si>
  <si>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</si>
  <si>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</si>
  <si>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</si>
  <si>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</si>
  <si>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</si>
  <si>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</si>
  <si>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</si>
  <si>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</si>
  <si>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</si>
  <si>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</si>
  <si>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</si>
  <si>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</si>
  <si>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</si>
  <si>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</si>
  <si>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</si>
  <si>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</si>
  <si>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</si>
  <si>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</si>
  <si>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</si>
  <si>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</si>
  <si>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</si>
  <si>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</si>
  <si>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</si>
  <si>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</si>
  <si>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</si>
  <si>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</si>
  <si>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</si>
  <si>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</si>
  <si>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</si>
  <si>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</si>
  <si>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</si>
  <si>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</si>
  <si>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</si>
  <si>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</si>
  <si>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</si>
  <si>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</si>
  <si>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</si>
  <si>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</si>
  <si>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</si>
  <si>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</si>
  <si>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</si>
  <si>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</si>
  <si>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</si>
  <si>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</si>
  <si>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</si>
  <si>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</si>
  <si>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</si>
  <si>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</si>
  <si>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</si>
  <si>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</si>
  <si>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</si>
  <si>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</si>
  <si>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</si>
  <si>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</si>
  <si>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</si>
  <si>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</si>
  <si>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</si>
  <si>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</si>
  <si>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</si>
  <si>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</si>
  <si>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</si>
  <si>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</si>
  <si>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</si>
  <si>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</si>
  <si>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</si>
  <si>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</si>
  <si>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</si>
  <si>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</si>
  <si>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</si>
  <si>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</si>
  <si>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</si>
  <si>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</si>
  <si>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</si>
  <si>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</si>
  <si>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Propios</t>
  </si>
  <si>
    <t>INGRESOS CORRIENTES</t>
  </si>
  <si>
    <t>ADQUISICIONES DIFERENTES DE ACTIVOS</t>
  </si>
  <si>
    <t>MATERIALES Y SUMINISTROS</t>
  </si>
  <si>
    <t>000</t>
  </si>
  <si>
    <t>AGRICULTURA, SILVICULTURA Y PRODUCTOS DE LA PESCA</t>
  </si>
  <si>
    <t>PRODUCTOS DE LA AGRICULTURA Y LA HORTICULTURA</t>
  </si>
  <si>
    <t>PRODUCTOS ALIMENTICIOS, BEBIDAS Y TABACO; TEXTILES, PRENDAS DE VESTIR Y PRODUCTOS DE CUERO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</si>
  <si>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</si>
  <si>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</si>
  <si>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</si>
  <si>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</si>
  <si>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</si>
  <si>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</si>
  <si>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</si>
  <si>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</si>
  <si>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</si>
  <si>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</si>
  <si>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TRANSPORTE DE PASAJEROS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</si>
  <si>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</si>
  <si>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</si>
  <si>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</si>
  <si>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</si>
  <si>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</si>
  <si>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</si>
  <si>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</si>
  <si>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</si>
  <si>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</si>
  <si>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</si>
  <si>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DE ALCANTARILLADO, RECOLECCIÓN, TRATAMIENTO Y DISPOSICIÓN DE DESECHOS Y OTROS SERVICIOS DE SANEAMIENTO AMBIENTAL</t>
  </si>
  <si>
    <t>SERVICIOS RECREATIVOS, CULTURALES Y DEPORTIVOS</t>
  </si>
  <si>
    <t>TOTAL GASTOS DE ADQUISICION DE BIENES Y SERVICIOS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</si>
  <si>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</si>
  <si>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</si>
  <si>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</si>
  <si>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</si>
  <si>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</si>
  <si>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</si>
  <si>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</si>
  <si>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</si>
  <si>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</si>
  <si>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</si>
  <si>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FALLOS NACIONALES</t>
  </si>
  <si>
    <t>SENTENCIAS</t>
  </si>
  <si>
    <t>08</t>
  </si>
  <si>
    <t>IMPUESTOS</t>
  </si>
  <si>
    <t>IMPUESTOS TERRITORIALES</t>
  </si>
  <si>
    <t>IMPUESTO PREDIAL Y SOBRETASA AMBIENTAL</t>
  </si>
  <si>
    <t>IMPUESTO SOBRE VEHÍCULOS AUTOMOTORES</t>
  </si>
  <si>
    <t>TOTAL GASTOS DE TRANSFERENCIAS</t>
  </si>
  <si>
    <t>TOTAL GASTOS DE FUNCIONAMIENTO</t>
  </si>
  <si>
    <t>C</t>
  </si>
  <si>
    <t>4601</t>
  </si>
  <si>
    <t>1500</t>
  </si>
  <si>
    <t>2</t>
  </si>
  <si>
    <t>MEJORAMIENTO DE LOS PROCESOS DE ATENCIÓN PARA EL BENEFICIO DE LAS PERSONAS CON DISCAPACIDAD VISUAL A NIVEL   NACIONAL</t>
  </si>
  <si>
    <t>707010</t>
  </si>
  <si>
    <t>7. ACTORES DIFERENCIALES PARA EL CAMBIO / 1. UNA GOBERNANZA SÓLIDA PARA POTENCIAR LA GARANTÍA DE DERECHOS DE LA POBLACIÓN CON DISCAPACIDAD</t>
  </si>
  <si>
    <t>2203016</t>
  </si>
  <si>
    <t>SERVICIO DE PROMOCIÓN Y DIVULGACIÓN DE LOS DERECHOS DE LAS PERSONAS CON DISCAPACIDAD</t>
  </si>
  <si>
    <t>ADQUIS. DE BYS - SERVICIO DE PROMOCIÓN Y DIVULGACIÓN DE LOS DERECHOS DE LAS PERSONAS CON DISCAPACIDAD - MEJORAMIENTO DE LOS PROCESOS DE ATENCIÓN PARA EL BENEFICIO DE LAS PERSONAS CON DISCAPACIDAD VISUAL A NIVEL   NACIONAL</t>
  </si>
  <si>
    <t>2203018</t>
  </si>
  <si>
    <t>SERVICIO DE PRODUCCIÓN DE CONTENIDOS Y AJUSTES RAZONABLES PARA PROMOVER Y GARANTIZAR EL ACCESO A LA INFORMACIÓN Y A LA COMUNICACIÓN PARA PERSONAS DISCAPACITADAS</t>
  </si>
  <si>
    <t>ADQUIS. DE BYS - SERVICIO DE PRODUCCIÓN DE CONTENIDOS Y AJUSTES RAZONABLES PARA PROMOVER Y GARANTIZAR EL ACCESO A LA INFORMACIÓN Y A LA COMUNICACIÓN PARA PERSONAS DISCAPACITADAS - MEJORAMIENTO DE LOS PROCESOS DE ATENCIÓN PARA EL BENEFICIO DE LAS PER</t>
  </si>
  <si>
    <t>2203025</t>
  </si>
  <si>
    <t>SERVICIO DE ASISTENCIA TÉCNICA</t>
  </si>
  <si>
    <t>ADQUIS. DE BYS - SERVICIO DE ASISTENCIA TÉCNICA - MEJORAMIENTO DE LOS PROCESOS DE ATENCIÓN PARA EL BENEFICIO DE LAS PERSONAS CON DISCAPACIDAD VISUAL A NIVEL   NACIONAL</t>
  </si>
  <si>
    <t>OTROS RECURSOS DE TESORERIA</t>
  </si>
  <si>
    <t>4699</t>
  </si>
  <si>
    <t>OPTIMIZACIÓN DE LAS CAPACIDADES INSTITUCIONALES PARA FORTALECER LA GESTIÓN DE LOS PROCESOS A NIVEL  NACIONAL</t>
  </si>
  <si>
    <t>2299011</t>
  </si>
  <si>
    <t>SEDES ADECUADAS</t>
  </si>
  <si>
    <t>ADQUIS. DE BYS - SEDES ADECUADAS - OPTIMIZACIÓN DE LAS CAPACIDADES INSTITUCIONALES PARA FORTALECER LA GESTIÓN DE LOS PROCESOS A NIVEL  NACIONAL</t>
  </si>
  <si>
    <t>2299060</t>
  </si>
  <si>
    <t>SERVICIO DE IMPLEMENTACIÓN SISTEMAS DE GESTIÓN</t>
  </si>
  <si>
    <t>ADQUIS. DE BYS - SERVICIO DE IMPLEMENTACIÓN SISTEMAS DE GESTIÓN - OPTIMIZACIÓN DE LAS CAPACIDADES INSTITUCIONALES PARA FORTALECER LA GESTIÓN DE LOS PROCESOS A NIVEL  NACIONAL</t>
  </si>
  <si>
    <t xml:space="preserve">TOTAL GASTOS DE INVERSION </t>
  </si>
  <si>
    <t>TOTAL GASTOS INCI</t>
  </si>
  <si>
    <t>DIANA PATRICIA AREVALO REINA</t>
  </si>
  <si>
    <t>GINA MILENA ARIZA GOMEZ</t>
  </si>
  <si>
    <t xml:space="preserve">Coordinadora Administrativa y Financiera </t>
  </si>
  <si>
    <t>Técnico Administrativo - Presupuesto</t>
  </si>
  <si>
    <t>GASTOS DE FUNCIONAMIENTO A 30 DE JUNIO DE 2024</t>
  </si>
  <si>
    <t>APROPIACION
VIGENTE</t>
  </si>
  <si>
    <t>COMPROMISOS</t>
  </si>
  <si>
    <t>PAGOS</t>
  </si>
  <si>
    <t>% PAGOS VS COMPROMETIDO</t>
  </si>
  <si>
    <t>GASTOS DE ADQUISICION DE BIENES Y SERVICIOS</t>
  </si>
  <si>
    <t>GASTOS DE TRANSFERENCIAS</t>
  </si>
  <si>
    <t>La Ejecución de Gastos de funcionamiento en relación con los  COMPROMISOS PRESUPUESTALES a corte a 30 de junio de 2024 va en el 45%  y por concepto de PAGOS  en el 39% , considerandose una ejecución apropiada para el segundo trimestre de 2024.</t>
  </si>
  <si>
    <t>GASTOS DE INVERSION A 30 DE JUNIO DE 2024</t>
  </si>
  <si>
    <t>La Ejecución de Gastos de Inversión en relación con los  COMPROMISOS PRESUPUESTALES a corte 30 de junio es del 68%  y por concepto de PAGOS  en el 22% , considerandose una adecuada contratación de lo aprobado en el plan de adquisiciones con recursos de inversión para el segundo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</si>
</sst>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 Narrow"/>
      <family val="2"/>
    </font>
    <font>
      <sz val="9"/>
      <color rgb="FF2D77C2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11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4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4" fontId="5" fillId="0" borderId="8" xfId="0" applyNumberFormat="1" applyFont="1" applyFill="1" applyBorder="1" applyAlignment="1">
      <alignment horizontal="right" vertical="center" wrapText="1" readingOrder="1"/>
    </xf>
    <xf numFmtId="0" fontId="5" fillId="0" borderId="8" xfId="0" applyNumberFormat="1" applyFont="1" applyFill="1" applyBorder="1" applyAlignment="1">
      <alignment horizontal="right" vertical="center" wrapText="1" readingOrder="1"/>
    </xf>
    <xf numFmtId="0" fontId="3" fillId="0" borderId="8" xfId="0" applyFont="1" applyFill="1" applyBorder="1"/>
    <xf numFmtId="9" fontId="3" fillId="0" borderId="8" xfId="3" applyFont="1" applyFill="1" applyBorder="1" applyAlignment="1">
      <alignment vertical="top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4" fontId="6" fillId="0" borderId="8" xfId="0" applyNumberFormat="1" applyFont="1" applyFill="1" applyBorder="1" applyAlignment="1">
      <alignment horizontal="right" vertical="center" wrapText="1" readingOrder="1"/>
    </xf>
    <xf numFmtId="0" fontId="6" fillId="0" borderId="8" xfId="0" applyNumberFormat="1" applyFont="1" applyFill="1" applyBorder="1" applyAlignment="1">
      <alignment horizontal="right" vertical="center" wrapText="1" readingOrder="1"/>
    </xf>
    <xf numFmtId="0" fontId="7" fillId="0" borderId="8" xfId="0" applyFont="1" applyFill="1" applyBorder="1"/>
    <xf numFmtId="0" fontId="7" fillId="0" borderId="0" xfId="0" applyFont="1" applyFill="1" applyBorder="1"/>
    <xf numFmtId="43" fontId="8" fillId="5" borderId="8" xfId="1" applyFont="1" applyFill="1" applyBorder="1" applyAlignment="1">
      <alignment horizontal="right" vertical="top" wrapText="1"/>
    </xf>
    <xf numFmtId="9" fontId="3" fillId="5" borderId="8" xfId="3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4" fontId="8" fillId="5" borderId="8" xfId="0" applyNumberFormat="1" applyFont="1" applyFill="1" applyBorder="1" applyAlignment="1">
      <alignment horizontal="right" vertical="center" wrapText="1" readingOrder="1"/>
    </xf>
    <xf numFmtId="0" fontId="9" fillId="0" borderId="0" xfId="0" applyFont="1" applyFill="1" applyBorder="1"/>
    <xf numFmtId="0" fontId="13" fillId="0" borderId="0" xfId="0" applyFont="1" applyFill="1" applyBorder="1" applyAlignment="1">
      <alignment vertical="top"/>
    </xf>
    <xf numFmtId="43" fontId="13" fillId="0" borderId="0" xfId="1" applyFont="1" applyFill="1" applyBorder="1" applyAlignment="1">
      <alignment vertical="top"/>
    </xf>
    <xf numFmtId="43" fontId="14" fillId="0" borderId="0" xfId="1" applyFont="1" applyFill="1" applyBorder="1" applyAlignment="1">
      <alignment vertical="top"/>
    </xf>
    <xf numFmtId="9" fontId="12" fillId="0" borderId="0" xfId="3" applyFont="1" applyFill="1" applyBorder="1" applyAlignment="1">
      <alignment vertical="top"/>
    </xf>
    <xf numFmtId="0" fontId="13" fillId="0" borderId="0" xfId="2" applyFont="1" applyFill="1" applyBorder="1" applyAlignment="1">
      <alignment vertical="top"/>
    </xf>
    <xf numFmtId="0" fontId="15" fillId="7" borderId="0" xfId="2" applyFont="1" applyFill="1" applyBorder="1" applyAlignment="1">
      <alignment vertical="top"/>
    </xf>
    <xf numFmtId="0" fontId="16" fillId="0" borderId="0" xfId="2" applyFont="1" applyFill="1" applyBorder="1" applyAlignment="1">
      <alignment vertical="top"/>
    </xf>
    <xf numFmtId="0" fontId="16" fillId="7" borderId="0" xfId="2" applyFont="1" applyFill="1" applyBorder="1" applyAlignment="1">
      <alignment vertical="top"/>
    </xf>
    <xf numFmtId="0" fontId="17" fillId="7" borderId="0" xfId="2" applyFont="1" applyFill="1" applyBorder="1" applyAlignment="1">
      <alignment vertical="top"/>
    </xf>
    <xf numFmtId="0" fontId="12" fillId="7" borderId="0" xfId="2" applyFont="1" applyFill="1" applyBorder="1" applyAlignment="1">
      <alignment vertical="top"/>
    </xf>
    <xf numFmtId="0" fontId="18" fillId="7" borderId="0" xfId="4" applyFont="1" applyFill="1" applyAlignment="1">
      <alignment vertical="top" wrapText="1"/>
    </xf>
    <xf numFmtId="0" fontId="19" fillId="7" borderId="0" xfId="2" applyFont="1" applyFill="1" applyBorder="1" applyAlignment="1">
      <alignment vertical="top"/>
    </xf>
    <xf numFmtId="0" fontId="20" fillId="7" borderId="0" xfId="2" applyFont="1" applyFill="1" applyBorder="1" applyAlignment="1">
      <alignment vertical="top"/>
    </xf>
    <xf numFmtId="41" fontId="19" fillId="7" borderId="0" xfId="5" applyFont="1" applyFill="1" applyBorder="1" applyAlignment="1">
      <alignment vertical="top"/>
    </xf>
    <xf numFmtId="43" fontId="21" fillId="7" borderId="0" xfId="6" applyNumberFormat="1" applyFont="1" applyFill="1" applyAlignment="1">
      <alignment horizontal="center" vertical="center"/>
    </xf>
    <xf numFmtId="0" fontId="23" fillId="0" borderId="0" xfId="0" applyFont="1" applyFill="1" applyBorder="1"/>
    <xf numFmtId="0" fontId="20" fillId="4" borderId="8" xfId="0" applyFont="1" applyFill="1" applyBorder="1" applyAlignment="1">
      <alignment horizontal="center" vertical="center"/>
    </xf>
    <xf numFmtId="0" fontId="24" fillId="8" borderId="8" xfId="0" applyNumberFormat="1" applyFont="1" applyFill="1" applyBorder="1" applyAlignment="1">
      <alignment horizontal="center" vertical="center" wrapText="1" readingOrder="1"/>
    </xf>
    <xf numFmtId="0" fontId="21" fillId="4" borderId="8" xfId="2" applyNumberFormat="1" applyFont="1" applyFill="1" applyBorder="1" applyAlignment="1">
      <alignment vertical="center" wrapText="1" readingOrder="1"/>
    </xf>
    <xf numFmtId="0" fontId="24" fillId="4" borderId="8" xfId="2" applyNumberFormat="1" applyFont="1" applyFill="1" applyBorder="1" applyAlignment="1">
      <alignment vertical="center" wrapText="1" readingOrder="1"/>
    </xf>
    <xf numFmtId="0" fontId="25" fillId="2" borderId="8" xfId="0" applyNumberFormat="1" applyFont="1" applyFill="1" applyBorder="1" applyAlignment="1">
      <alignment vertical="center" wrapText="1"/>
    </xf>
    <xf numFmtId="43" fontId="19" fillId="2" borderId="8" xfId="0" applyNumberFormat="1" applyFont="1" applyFill="1" applyBorder="1" applyAlignment="1">
      <alignment vertical="center"/>
    </xf>
    <xf numFmtId="9" fontId="26" fillId="2" borderId="8" xfId="7" applyFont="1" applyFill="1" applyBorder="1" applyAlignment="1">
      <alignment horizontal="center" vertical="center"/>
    </xf>
    <xf numFmtId="9" fontId="19" fillId="2" borderId="8" xfId="7" applyFont="1" applyFill="1" applyBorder="1" applyAlignment="1">
      <alignment horizontal="center" vertical="center"/>
    </xf>
    <xf numFmtId="4" fontId="19" fillId="2" borderId="8" xfId="0" applyNumberFormat="1" applyFont="1" applyFill="1" applyBorder="1" applyAlignment="1">
      <alignment vertical="center"/>
    </xf>
    <xf numFmtId="0" fontId="24" fillId="9" borderId="8" xfId="0" applyNumberFormat="1" applyFont="1" applyFill="1" applyBorder="1" applyAlignment="1">
      <alignment vertical="center" wrapText="1"/>
    </xf>
    <xf numFmtId="43" fontId="19" fillId="9" borderId="8" xfId="0" applyNumberFormat="1" applyFont="1" applyFill="1" applyBorder="1" applyAlignment="1">
      <alignment vertical="center"/>
    </xf>
    <xf numFmtId="9" fontId="21" fillId="9" borderId="8" xfId="7" applyFont="1" applyFill="1" applyBorder="1" applyAlignment="1">
      <alignment horizontal="center" vertical="center"/>
    </xf>
    <xf numFmtId="9" fontId="20" fillId="9" borderId="8" xfId="7" applyFont="1" applyFill="1" applyBorder="1" applyAlignment="1">
      <alignment horizontal="center" vertical="center"/>
    </xf>
    <xf numFmtId="0" fontId="24" fillId="8" borderId="6" xfId="0" applyNumberFormat="1" applyFont="1" applyFill="1" applyBorder="1" applyAlignment="1">
      <alignment horizontal="center" vertical="center" wrapText="1" readingOrder="1"/>
    </xf>
    <xf numFmtId="0" fontId="24" fillId="8" borderId="5" xfId="0" applyNumberFormat="1" applyFont="1" applyFill="1" applyBorder="1" applyAlignment="1">
      <alignment horizontal="center" vertical="center" wrapText="1" readingOrder="1"/>
    </xf>
    <xf numFmtId="0" fontId="20" fillId="4" borderId="8" xfId="2" applyNumberFormat="1" applyFont="1" applyFill="1" applyBorder="1" applyAlignment="1">
      <alignment horizontal="center" vertical="center" wrapText="1" readingOrder="1"/>
    </xf>
    <xf numFmtId="0" fontId="24" fillId="4" borderId="8" xfId="2" applyNumberFormat="1" applyFont="1" applyFill="1" applyBorder="1" applyAlignment="1">
      <alignment horizontal="center" vertical="center" wrapText="1" readingOrder="1"/>
    </xf>
    <xf numFmtId="0" fontId="25" fillId="10" borderId="11" xfId="0" applyNumberFormat="1" applyFont="1" applyFill="1" applyBorder="1" applyAlignment="1">
      <alignment vertical="top" wrapText="1"/>
    </xf>
    <xf numFmtId="43" fontId="25" fillId="10" borderId="8" xfId="1" applyFont="1" applyFill="1" applyBorder="1" applyAlignment="1">
      <alignment horizontal="center" vertical="center" wrapText="1"/>
    </xf>
    <xf numFmtId="9" fontId="26" fillId="10" borderId="8" xfId="7" applyFont="1" applyFill="1" applyBorder="1" applyAlignment="1">
      <alignment horizontal="center" vertical="center"/>
    </xf>
    <xf numFmtId="9" fontId="19" fillId="10" borderId="8" xfId="7" applyFont="1" applyFill="1" applyBorder="1" applyAlignment="1">
      <alignment horizontal="center" vertical="center"/>
    </xf>
    <xf numFmtId="0" fontId="24" fillId="11" borderId="11" xfId="0" applyNumberFormat="1" applyFont="1" applyFill="1" applyBorder="1" applyAlignment="1">
      <alignment vertical="center" wrapText="1"/>
    </xf>
    <xf numFmtId="43" fontId="24" fillId="11" borderId="8" xfId="1" applyFont="1" applyFill="1" applyBorder="1" applyAlignment="1">
      <alignment horizontal="center" vertical="center" wrapText="1"/>
    </xf>
    <xf numFmtId="9" fontId="21" fillId="11" borderId="8" xfId="7" applyFont="1" applyFill="1" applyBorder="1" applyAlignment="1">
      <alignment horizontal="center" vertical="center"/>
    </xf>
    <xf numFmtId="9" fontId="20" fillId="11" borderId="8" xfId="7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 wrapText="1" readingOrder="1"/>
    </xf>
    <xf numFmtId="4" fontId="6" fillId="0" borderId="8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41" fontId="19" fillId="0" borderId="0" xfId="5" applyFont="1" applyFill="1" applyBorder="1" applyAlignment="1">
      <alignment vertical="top"/>
    </xf>
    <xf numFmtId="0" fontId="19" fillId="0" borderId="0" xfId="2" applyFont="1" applyFill="1" applyBorder="1" applyAlignment="1">
      <alignment vertical="top"/>
    </xf>
    <xf numFmtId="43" fontId="8" fillId="6" borderId="8" xfId="1" applyFont="1" applyFill="1" applyBorder="1" applyAlignment="1">
      <alignment vertical="top" wrapText="1"/>
    </xf>
    <xf numFmtId="43" fontId="8" fillId="6" borderId="8" xfId="1" applyFont="1" applyFill="1" applyBorder="1" applyAlignment="1">
      <alignment horizontal="right" vertical="top" wrapText="1"/>
    </xf>
    <xf numFmtId="0" fontId="20" fillId="0" borderId="0" xfId="2" applyFont="1" applyFill="1" applyBorder="1" applyAlignment="1">
      <alignment vertical="top"/>
    </xf>
    <xf numFmtId="4" fontId="8" fillId="6" borderId="8" xfId="0" applyNumberFormat="1" applyFont="1" applyFill="1" applyBorder="1" applyAlignment="1">
      <alignment horizontal="right" vertical="center" wrapText="1" readingOrder="1"/>
    </xf>
    <xf numFmtId="4" fontId="8" fillId="6" borderId="8" xfId="0" applyNumberFormat="1" applyFont="1" applyFill="1" applyBorder="1" applyAlignment="1">
      <alignment vertical="center" wrapText="1" readingOrder="1"/>
    </xf>
    <xf numFmtId="0" fontId="28" fillId="0" borderId="0" xfId="0" applyFont="1" applyFill="1" applyBorder="1"/>
    <xf numFmtId="9" fontId="28" fillId="0" borderId="8" xfId="3" applyFont="1" applyFill="1" applyBorder="1" applyAlignment="1">
      <alignment vertical="top"/>
    </xf>
    <xf numFmtId="9" fontId="28" fillId="5" borderId="8" xfId="3" applyFont="1" applyFill="1" applyBorder="1" applyAlignment="1">
      <alignment vertical="top"/>
    </xf>
    <xf numFmtId="0" fontId="29" fillId="0" borderId="8" xfId="0" applyFont="1" applyFill="1" applyBorder="1"/>
    <xf numFmtId="9" fontId="30" fillId="0" borderId="0" xfId="3" applyFont="1" applyFill="1" applyBorder="1" applyAlignment="1">
      <alignment vertical="top"/>
    </xf>
    <xf numFmtId="0" fontId="26" fillId="7" borderId="0" xfId="2" applyFont="1" applyFill="1" applyBorder="1" applyAlignment="1">
      <alignment vertical="top"/>
    </xf>
    <xf numFmtId="0" fontId="6" fillId="3" borderId="5" xfId="0" applyNumberFormat="1" applyFont="1" applyFill="1" applyBorder="1" applyAlignment="1">
      <alignment horizontal="center" vertical="top" wrapText="1" readingOrder="1"/>
    </xf>
    <xf numFmtId="0" fontId="6" fillId="4" borderId="5" xfId="0" applyNumberFormat="1" applyFont="1" applyFill="1" applyBorder="1" applyAlignment="1">
      <alignment horizontal="center" vertical="top" wrapText="1" readingOrder="1"/>
    </xf>
    <xf numFmtId="43" fontId="10" fillId="12" borderId="8" xfId="1" applyFont="1" applyFill="1" applyBorder="1" applyAlignment="1">
      <alignment horizontal="right" vertical="top" wrapText="1"/>
    </xf>
    <xf numFmtId="43" fontId="10" fillId="12" borderId="8" xfId="1" applyFont="1" applyFill="1" applyBorder="1" applyAlignment="1">
      <alignment vertical="top" wrapText="1"/>
    </xf>
    <xf numFmtId="9" fontId="12" fillId="12" borderId="8" xfId="3" applyFont="1" applyFill="1" applyBorder="1" applyAlignment="1">
      <alignment vertical="top"/>
    </xf>
    <xf numFmtId="9" fontId="30" fillId="12" borderId="8" xfId="3" applyFont="1" applyFill="1" applyBorder="1" applyAlignment="1">
      <alignment vertical="top"/>
    </xf>
    <xf numFmtId="43" fontId="10" fillId="13" borderId="8" xfId="1" applyFont="1" applyFill="1" applyBorder="1" applyAlignment="1">
      <alignment horizontal="right" vertical="top" wrapText="1"/>
    </xf>
    <xf numFmtId="43" fontId="10" fillId="13" borderId="8" xfId="1" applyFont="1" applyFill="1" applyBorder="1" applyAlignment="1">
      <alignment vertical="top" wrapText="1"/>
    </xf>
    <xf numFmtId="9" fontId="12" fillId="13" borderId="8" xfId="3" applyFont="1" applyFill="1" applyBorder="1" applyAlignment="1">
      <alignment vertical="top"/>
    </xf>
    <xf numFmtId="9" fontId="30" fillId="13" borderId="8" xfId="3" applyFont="1" applyFill="1" applyBorder="1" applyAlignment="1">
      <alignment vertical="top"/>
    </xf>
    <xf numFmtId="43" fontId="31" fillId="14" borderId="9" xfId="1" applyFont="1" applyFill="1" applyBorder="1" applyAlignment="1">
      <alignment horizontal="right" vertical="top" wrapText="1"/>
    </xf>
    <xf numFmtId="43" fontId="31" fillId="14" borderId="9" xfId="1" applyFont="1" applyFill="1" applyBorder="1" applyAlignment="1">
      <alignment vertical="top" wrapText="1"/>
    </xf>
    <xf numFmtId="9" fontId="9" fillId="14" borderId="9" xfId="3" applyFont="1" applyFill="1" applyBorder="1" applyAlignment="1">
      <alignment vertical="top"/>
    </xf>
    <xf numFmtId="9" fontId="33" fillId="14" borderId="9" xfId="3" applyFont="1" applyFill="1" applyBorder="1" applyAlignment="1">
      <alignment vertical="top"/>
    </xf>
    <xf numFmtId="0" fontId="34" fillId="14" borderId="0" xfId="0" applyFont="1" applyFill="1" applyBorder="1" applyAlignment="1">
      <alignment vertical="top"/>
    </xf>
    <xf numFmtId="0" fontId="13" fillId="0" borderId="0" xfId="2" applyFont="1" applyFill="1" applyBorder="1" applyAlignment="1">
      <alignment horizontal="center" vertical="top"/>
    </xf>
    <xf numFmtId="0" fontId="31" fillId="14" borderId="9" xfId="0" applyNumberFormat="1" applyFont="1" applyFill="1" applyBorder="1" applyAlignment="1">
      <alignment horizontal="center" vertical="top" wrapText="1"/>
    </xf>
    <xf numFmtId="43" fontId="31" fillId="14" borderId="9" xfId="1" applyFont="1" applyFill="1" applyBorder="1" applyAlignment="1">
      <alignment horizontal="right" vertical="top" wrapText="1"/>
    </xf>
    <xf numFmtId="0" fontId="32" fillId="14" borderId="9" xfId="0" applyFont="1" applyFill="1" applyBorder="1" applyAlignment="1">
      <alignment horizontal="right" vertical="top" wrapText="1"/>
    </xf>
    <xf numFmtId="0" fontId="5" fillId="0" borderId="8" xfId="0" applyNumberFormat="1" applyFont="1" applyFill="1" applyBorder="1" applyAlignment="1">
      <alignment vertical="center" wrapText="1" readingOrder="1"/>
    </xf>
    <xf numFmtId="0" fontId="3" fillId="0" borderId="8" xfId="0" applyFont="1" applyFill="1" applyBorder="1"/>
    <xf numFmtId="0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5" fillId="0" borderId="8" xfId="0" applyNumberFormat="1" applyFont="1" applyFill="1" applyBorder="1" applyAlignment="1">
      <alignment horizontal="right" vertical="center" wrapText="1" readingOrder="1"/>
    </xf>
    <xf numFmtId="0" fontId="10" fillId="13" borderId="8" xfId="0" applyNumberFormat="1" applyFont="1" applyFill="1" applyBorder="1" applyAlignment="1">
      <alignment horizontal="center" vertical="top" wrapText="1"/>
    </xf>
    <xf numFmtId="43" fontId="10" fillId="13" borderId="8" xfId="1" applyFont="1" applyFill="1" applyBorder="1" applyAlignment="1">
      <alignment horizontal="right" vertical="top" wrapText="1"/>
    </xf>
    <xf numFmtId="0" fontId="11" fillId="13" borderId="8" xfId="0" applyFont="1" applyFill="1" applyBorder="1" applyAlignment="1">
      <alignment horizontal="right" vertical="top" wrapText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7" fillId="0" borderId="8" xfId="0" applyFont="1" applyFill="1" applyBorder="1"/>
    <xf numFmtId="0" fontId="6" fillId="0" borderId="8" xfId="0" applyNumberFormat="1" applyFont="1" applyFill="1" applyBorder="1" applyAlignment="1">
      <alignment horizontal="right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10" fillId="12" borderId="8" xfId="0" applyNumberFormat="1" applyFont="1" applyFill="1" applyBorder="1" applyAlignment="1">
      <alignment horizontal="center" vertical="top" wrapText="1"/>
    </xf>
    <xf numFmtId="43" fontId="10" fillId="12" borderId="8" xfId="1" applyFont="1" applyFill="1" applyBorder="1" applyAlignment="1">
      <alignment horizontal="right" vertical="top" wrapText="1"/>
    </xf>
    <xf numFmtId="0" fontId="11" fillId="12" borderId="8" xfId="0" applyFont="1" applyFill="1" applyBorder="1" applyAlignment="1">
      <alignment horizontal="right" vertical="top" wrapText="1"/>
    </xf>
    <xf numFmtId="0" fontId="8" fillId="5" borderId="8" xfId="0" applyNumberFormat="1" applyFont="1" applyFill="1" applyBorder="1" applyAlignment="1">
      <alignment horizontal="center" vertical="top" wrapText="1"/>
    </xf>
    <xf numFmtId="4" fontId="8" fillId="5" borderId="8" xfId="0" applyNumberFormat="1" applyFont="1" applyFill="1" applyBorder="1" applyAlignment="1">
      <alignment horizontal="right" vertical="center" wrapText="1" readingOrder="1"/>
    </xf>
    <xf numFmtId="4" fontId="5" fillId="0" borderId="8" xfId="0" applyNumberFormat="1" applyFont="1" applyFill="1" applyBorder="1" applyAlignment="1">
      <alignment horizontal="right" vertical="center" wrapText="1" readingOrder="1"/>
    </xf>
    <xf numFmtId="43" fontId="8" fillId="5" borderId="8" xfId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top" wrapText="1" readingOrder="1"/>
    </xf>
    <xf numFmtId="0" fontId="7" fillId="0" borderId="6" xfId="0" applyNumberFormat="1" applyFont="1" applyFill="1" applyBorder="1" applyAlignment="1">
      <alignment vertical="top" wrapText="1"/>
    </xf>
    <xf numFmtId="0" fontId="7" fillId="0" borderId="7" xfId="0" applyNumberFormat="1" applyFont="1" applyFill="1" applyBorder="1" applyAlignment="1">
      <alignment vertical="top" wrapText="1"/>
    </xf>
    <xf numFmtId="0" fontId="6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1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22" fillId="0" borderId="1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justify" vertical="center"/>
    </xf>
  </cellXfs>
  <cellStyles count="8">
    <cellStyle name="Millares" xfId="1" builtinId="3"/>
    <cellStyle name="Millares [0] 2 2 2 2 2 2 2 2 2" xfId="5" xr:uid="{6CEA765D-2B44-4313-8943-1F13F0ABA118}"/>
    <cellStyle name="Normal" xfId="0" builtinId="0"/>
    <cellStyle name="Normal 2 2" xfId="2" xr:uid="{704DE4C2-D795-4BD9-85F1-92C7AEA653CC}"/>
    <cellStyle name="Normal 2 2 2 2 4 2 2 2" xfId="6" xr:uid="{1931B26C-0BBB-4BD2-8E34-7ABA3B524044}"/>
    <cellStyle name="Normal 3 2 2 2 2 2 2 2" xfId="4" xr:uid="{0CFFB4BD-D99F-400D-8271-C16B5B8ADC50}"/>
    <cellStyle name="Porcentaje 2 2 2" xfId="3" xr:uid="{D3A40327-A171-4FAD-9959-F850D5040B1E}"/>
    <cellStyle name="Porcentaje 2 2 2 2" xfId="7" xr:uid="{2363AD47-CD55-4B8F-9E4D-FB62B719F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GASTOS DE INVERSION A 30 DE JUNIO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EJECUCIÓN TRIMESTRE 2.'!$B$45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TRIMESTRE 2.'!$A$46:$A$47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TRIMESTRE 2.'!$B$46:$B$47</c:f>
              <c:numCache>
                <c:formatCode>_(* #,##0.00_);_(* \(#,##0.00\);_(* "-"??_);_(@_)</c:formatCode>
                <c:ptCount val="2"/>
                <c:pt idx="0">
                  <c:v>1942059135</c:v>
                </c:pt>
                <c:pt idx="1">
                  <c:v>1124092838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9-4381-8F4A-A278A3978886}"/>
            </c:ext>
          </c:extLst>
        </c:ser>
        <c:ser>
          <c:idx val="1"/>
          <c:order val="1"/>
          <c:tx>
            <c:strRef>
              <c:f>'GRAFICA EJECUCIÓN TRIMESTRE 2.'!$C$45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TRIMESTRE 2.'!$A$46:$A$47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TRIMESTRE 2.'!$C$46:$C$47</c:f>
              <c:numCache>
                <c:formatCode>_(* #,##0.00_);_(* \(#,##0.00\);_(* "-"??_);_(@_)</c:formatCode>
                <c:ptCount val="2"/>
                <c:pt idx="0">
                  <c:v>1434824833</c:v>
                </c:pt>
                <c:pt idx="1">
                  <c:v>665047130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9-4381-8F4A-A278A3978886}"/>
            </c:ext>
          </c:extLst>
        </c:ser>
        <c:ser>
          <c:idx val="2"/>
          <c:order val="2"/>
          <c:tx>
            <c:strRef>
              <c:f>'GRAFICA EJECUCIÓN TRIMESTRE 2.'!$D$45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TRIMESTRE 2.'!$A$46:$A$47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TRIMESTRE 2.'!$D$46:$D$47</c:f>
              <c:numCache>
                <c:formatCode>_(* #,##0.00_);_(* \(#,##0.00\);_(* "-"??_);_(@_)</c:formatCode>
                <c:ptCount val="2"/>
                <c:pt idx="0">
                  <c:v>464235857.25999999</c:v>
                </c:pt>
                <c:pt idx="1">
                  <c:v>207268808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9-4381-8F4A-A278A39788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7368895"/>
        <c:axId val="1715350847"/>
      </c:barChart>
      <c:catAx>
        <c:axId val="195736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15350847"/>
        <c:crosses val="autoZero"/>
        <c:auto val="1"/>
        <c:lblAlgn val="ctr"/>
        <c:lblOffset val="100"/>
        <c:noMultiLvlLbl val="0"/>
      </c:catAx>
      <c:valAx>
        <c:axId val="171535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5736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GASTOS DE FUNCIONAMIENTO A 30 DE JUNIO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EJECUCIÓN TRIMESTRE 2.'!$B$2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TRIMESTRE 2.'!$A$3:$A$5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TRIMESTRE 2.'!$B$3:$B$5</c:f>
              <c:numCache>
                <c:formatCode>#,##0.00</c:formatCode>
                <c:ptCount val="3"/>
                <c:pt idx="0" formatCode="_(* #,##0.00_);_(* \(#,##0.00\);_(* &quot;-&quot;??_);_(@_)">
                  <c:v>6224081767</c:v>
                </c:pt>
                <c:pt idx="1">
                  <c:v>800332825</c:v>
                </c:pt>
                <c:pt idx="2" formatCode="_(* #,##0.00_);_(* \(#,##0.00\);_(* &quot;-&quot;??_);_(@_)">
                  <c:v>467251601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9-44DE-8BD8-1725B76A75AE}"/>
            </c:ext>
          </c:extLst>
        </c:ser>
        <c:ser>
          <c:idx val="1"/>
          <c:order val="1"/>
          <c:tx>
            <c:strRef>
              <c:f>'GRAFICA EJECUCIÓN TRIMESTRE 2.'!$C$2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TRIMESTRE 2.'!$A$3:$A$5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TRIMESTRE 2.'!$C$3:$C$5</c:f>
              <c:numCache>
                <c:formatCode>#,##0.00</c:formatCode>
                <c:ptCount val="3"/>
                <c:pt idx="0" formatCode="_(* #,##0.00_);_(* \(#,##0.00\);_(* &quot;-&quot;??_);_(@_)">
                  <c:v>2686754306</c:v>
                </c:pt>
                <c:pt idx="1">
                  <c:v>668493338.35000002</c:v>
                </c:pt>
                <c:pt idx="2" formatCode="_(* #,##0.00_);_(* \(#,##0.00\);_(* &quot;-&quot;??_);_(@_)">
                  <c:v>37321852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9-44DE-8BD8-1725B76A75AE}"/>
            </c:ext>
          </c:extLst>
        </c:ser>
        <c:ser>
          <c:idx val="2"/>
          <c:order val="2"/>
          <c:tx>
            <c:strRef>
              <c:f>'GRAFICA EJECUCIÓN TRIMESTRE 2.'!$D$2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TRIMESTRE 2.'!$A$3:$A$5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TRIMESTRE 2.'!$D$3:$D$5</c:f>
              <c:numCache>
                <c:formatCode>#,##0.00</c:formatCode>
                <c:ptCount val="3"/>
                <c:pt idx="0" formatCode="_(* #,##0.00_);_(* \(#,##0.00\);_(* &quot;-&quot;??_);_(@_)">
                  <c:v>2686754306</c:v>
                </c:pt>
                <c:pt idx="1">
                  <c:v>199743541.05000001</c:v>
                </c:pt>
                <c:pt idx="2" formatCode="_(* #,##0.00_);_(* \(#,##0.00\);_(* &quot;-&quot;??_);_(@_)">
                  <c:v>37321852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9-44DE-8BD8-1725B76A75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7149151"/>
        <c:axId val="1920724783"/>
      </c:barChart>
      <c:catAx>
        <c:axId val="120714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0724783"/>
        <c:crosses val="autoZero"/>
        <c:auto val="1"/>
        <c:lblAlgn val="ctr"/>
        <c:lblOffset val="100"/>
        <c:noMultiLvlLbl val="0"/>
      </c:catAx>
      <c:valAx>
        <c:axId val="192072478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20714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1EA280-F465-4673-AA3D-5492CCB85E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95250</xdr:rowOff>
    </xdr:from>
    <xdr:to>
      <xdr:col>11</xdr:col>
      <xdr:colOff>142874</xdr:colOff>
      <xdr:row>83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085321-36C4-4D32-9D2D-E84A9467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76200</xdr:rowOff>
    </xdr:from>
    <xdr:to>
      <xdr:col>11</xdr:col>
      <xdr:colOff>57150</xdr:colOff>
      <xdr:row>35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4CD630-7A5E-4B67-A78C-DD6555C2C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3A9C-A92C-45AF-ACB8-25E5CB45F774}">
  <sheetPr>
    <tabColor theme="4" tint="-0.249977111117893"/>
  </sheetPr>
  <dimension ref="A1:BH144"/>
  <sheetViews>
    <sheetView showGridLines="0" tabSelected="1" topLeftCell="A17" zoomScale="110" zoomScaleNormal="110" workbookViewId="0">
      <pane ySplit="1" topLeftCell="A21" activePane="bottomLeft" state="frozen"/>
      <selection activeCell="BI146" sqref="BI146"/>
      <selection pane="bottomLeft" activeCell="L53" sqref="L53:N53"/>
    </sheetView>
  </sheetViews>
  <sheetFormatPr baseColWidth="10" defaultColWidth="0" defaultRowHeight="13.5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4.140625" style="1" customWidth="1"/>
    <col min="15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2" width="17.7109375" style="1" bestFit="1" customWidth="1"/>
    <col min="43" max="44" width="16.5703125" style="1" bestFit="1" customWidth="1"/>
    <col min="45" max="45" width="3.85546875" style="1" customWidth="1"/>
    <col min="46" max="46" width="9.28515625" style="1" customWidth="1"/>
    <col min="47" max="47" width="16.5703125" style="1" bestFit="1" customWidth="1"/>
    <col min="48" max="48" width="13" style="1" customWidth="1"/>
    <col min="49" max="49" width="15" style="1" customWidth="1"/>
    <col min="50" max="51" width="15.28515625" style="1" customWidth="1"/>
    <col min="52" max="52" width="14.42578125" style="1" customWidth="1"/>
    <col min="53" max="53" width="14.85546875" style="1" customWidth="1"/>
    <col min="54" max="54" width="10.85546875" style="1" customWidth="1"/>
    <col min="55" max="55" width="11.85546875" style="1" bestFit="1" customWidth="1"/>
    <col min="56" max="56" width="0.5703125" style="1" customWidth="1"/>
    <col min="57" max="57" width="11.5703125" style="72" bestFit="1" customWidth="1"/>
    <col min="58" max="59" width="11.5703125" style="1" bestFit="1" customWidth="1"/>
    <col min="60" max="60" width="11.42578125" style="1" customWidth="1"/>
    <col min="61" max="16384" width="11.42578125" style="1" hidden="1"/>
  </cols>
  <sheetData>
    <row r="1" spans="1:55" ht="4.3499999999999996" customHeight="1" x14ac:dyDescent="0.25"/>
    <row r="2" spans="1:55" ht="4.3499999999999996" customHeigh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55" ht="14.1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M3" s="122" t="s">
        <v>0</v>
      </c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D3" s="123" t="s">
        <v>1</v>
      </c>
      <c r="AE3" s="121"/>
      <c r="AF3" s="121"/>
      <c r="AG3" s="121"/>
      <c r="AH3" s="121"/>
      <c r="AI3" s="121"/>
      <c r="AJ3" s="121"/>
      <c r="AK3" s="121"/>
      <c r="AL3" s="121"/>
      <c r="AM3" s="121"/>
      <c r="AO3" s="124" t="s">
        <v>2</v>
      </c>
      <c r="AP3" s="121"/>
      <c r="AQ3" s="121"/>
      <c r="AR3" s="121"/>
      <c r="AS3" s="121"/>
    </row>
    <row r="4" spans="1:55" ht="7.15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</row>
    <row r="5" spans="1:55" ht="28.3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D5" s="123" t="s">
        <v>3</v>
      </c>
      <c r="AE5" s="121"/>
      <c r="AF5" s="121"/>
      <c r="AG5" s="121"/>
      <c r="AH5" s="121"/>
      <c r="AI5" s="121"/>
      <c r="AJ5" s="121"/>
      <c r="AK5" s="121"/>
      <c r="AL5" s="121"/>
      <c r="AM5" s="121"/>
      <c r="AO5" s="124" t="s">
        <v>4</v>
      </c>
      <c r="AP5" s="121"/>
      <c r="AQ5" s="121"/>
      <c r="AR5" s="121"/>
      <c r="AS5" s="121"/>
    </row>
    <row r="6" spans="1:55" ht="2.85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O6" s="121"/>
      <c r="AP6" s="121"/>
      <c r="AQ6" s="121"/>
      <c r="AR6" s="121"/>
      <c r="AS6" s="121"/>
    </row>
    <row r="7" spans="1:55" x14ac:dyDescent="0.25"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O7" s="121"/>
      <c r="AP7" s="121"/>
      <c r="AQ7" s="121"/>
      <c r="AR7" s="121"/>
      <c r="AS7" s="121"/>
    </row>
    <row r="8" spans="1:55" ht="7.15" customHeight="1" x14ac:dyDescent="0.25"/>
    <row r="9" spans="1:55" ht="14.1" customHeight="1" x14ac:dyDescent="0.25">
      <c r="AD9" s="123" t="s">
        <v>5</v>
      </c>
      <c r="AE9" s="121"/>
      <c r="AF9" s="121"/>
      <c r="AG9" s="121"/>
      <c r="AH9" s="121"/>
      <c r="AI9" s="121"/>
      <c r="AJ9" s="121"/>
      <c r="AK9" s="121"/>
      <c r="AL9" s="121"/>
      <c r="AM9" s="121"/>
      <c r="AO9" s="124" t="s">
        <v>6</v>
      </c>
      <c r="AP9" s="121"/>
      <c r="AQ9" s="121"/>
      <c r="AR9" s="121"/>
      <c r="AS9" s="121"/>
    </row>
    <row r="10" spans="1:55" ht="0" hidden="1" customHeight="1" x14ac:dyDescent="0.25"/>
    <row r="11" spans="1:55" ht="19.899999999999999" customHeight="1" x14ac:dyDescent="0.25"/>
    <row r="12" spans="1:55" ht="0" hidden="1" customHeight="1" x14ac:dyDescent="0.25"/>
    <row r="13" spans="1:55" ht="8.4499999999999993" customHeight="1" x14ac:dyDescent="0.25"/>
    <row r="14" spans="1:55" x14ac:dyDescent="0.25">
      <c r="A14" s="132" t="s">
        <v>7</v>
      </c>
      <c r="B14" s="126"/>
      <c r="C14" s="126"/>
      <c r="D14" s="126"/>
      <c r="E14" s="127"/>
      <c r="F14" s="133" t="s">
        <v>8</v>
      </c>
      <c r="G14" s="126"/>
      <c r="H14" s="127"/>
      <c r="I14" s="132" t="s">
        <v>9</v>
      </c>
      <c r="J14" s="126"/>
      <c r="K14" s="126"/>
      <c r="L14" s="126"/>
      <c r="M14" s="126"/>
      <c r="N14" s="126"/>
      <c r="O14" s="126"/>
      <c r="P14" s="127"/>
      <c r="Q14" s="134" t="s">
        <v>10</v>
      </c>
      <c r="R14" s="126"/>
      <c r="S14" s="126"/>
      <c r="T14" s="126"/>
      <c r="U14" s="126"/>
      <c r="V14" s="126"/>
      <c r="W14" s="127"/>
      <c r="X14" s="132" t="s">
        <v>11</v>
      </c>
      <c r="Y14" s="126"/>
      <c r="Z14" s="126"/>
      <c r="AA14" s="126"/>
      <c r="AB14" s="126"/>
      <c r="AC14" s="126"/>
      <c r="AD14" s="127"/>
      <c r="AE14" s="134" t="s">
        <v>12</v>
      </c>
      <c r="AF14" s="126"/>
      <c r="AG14" s="126"/>
      <c r="AH14" s="126"/>
      <c r="AI14" s="126"/>
      <c r="AJ14" s="127"/>
      <c r="AK14" s="2" t="s">
        <v>13</v>
      </c>
      <c r="AL14" s="2" t="s">
        <v>13</v>
      </c>
      <c r="AM14" s="131" t="s">
        <v>13</v>
      </c>
      <c r="AN14" s="121"/>
      <c r="AO14" s="121"/>
      <c r="AP14" s="2" t="s">
        <v>13</v>
      </c>
      <c r="AQ14" s="2" t="s">
        <v>13</v>
      </c>
      <c r="AR14" s="2" t="s">
        <v>13</v>
      </c>
      <c r="AS14" s="131" t="s">
        <v>13</v>
      </c>
      <c r="AT14" s="121"/>
      <c r="AU14" s="2" t="s">
        <v>13</v>
      </c>
      <c r="AV14" s="2" t="s">
        <v>13</v>
      </c>
      <c r="AW14" s="2" t="s">
        <v>13</v>
      </c>
      <c r="AX14" s="2" t="s">
        <v>13</v>
      </c>
      <c r="AY14" s="2" t="s">
        <v>13</v>
      </c>
      <c r="AZ14" s="2" t="s">
        <v>13</v>
      </c>
      <c r="BA14" s="2" t="s">
        <v>13</v>
      </c>
      <c r="BB14" s="2" t="s">
        <v>13</v>
      </c>
      <c r="BC14" s="2" t="s">
        <v>13</v>
      </c>
    </row>
    <row r="15" spans="1:55" x14ac:dyDescent="0.25">
      <c r="A15" s="125" t="s">
        <v>14</v>
      </c>
      <c r="B15" s="126"/>
      <c r="C15" s="126"/>
      <c r="D15" s="126"/>
      <c r="E15" s="126"/>
      <c r="F15" s="127"/>
      <c r="G15" s="128" t="s">
        <v>15</v>
      </c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7"/>
      <c r="AH15" s="3" t="s">
        <v>13</v>
      </c>
      <c r="AI15" s="3" t="s">
        <v>13</v>
      </c>
      <c r="AJ15" s="3" t="s">
        <v>13</v>
      </c>
      <c r="AK15" s="3" t="s">
        <v>13</v>
      </c>
      <c r="AL15" s="3" t="s">
        <v>13</v>
      </c>
      <c r="AM15" s="129" t="s">
        <v>13</v>
      </c>
      <c r="AN15" s="130"/>
      <c r="AO15" s="130"/>
      <c r="AP15" s="2" t="s">
        <v>13</v>
      </c>
      <c r="AQ15" s="2" t="s">
        <v>13</v>
      </c>
      <c r="AR15" s="2" t="s">
        <v>13</v>
      </c>
      <c r="AS15" s="131" t="s">
        <v>13</v>
      </c>
      <c r="AT15" s="121"/>
      <c r="AU15" s="2" t="s">
        <v>13</v>
      </c>
      <c r="AV15" s="2" t="s">
        <v>13</v>
      </c>
      <c r="AW15" s="2" t="s">
        <v>13</v>
      </c>
      <c r="AX15" s="2" t="s">
        <v>13</v>
      </c>
      <c r="AY15" s="2" t="s">
        <v>13</v>
      </c>
      <c r="AZ15" s="2" t="s">
        <v>13</v>
      </c>
      <c r="BA15" s="2" t="s">
        <v>13</v>
      </c>
      <c r="BB15" s="2" t="s">
        <v>13</v>
      </c>
      <c r="BC15" s="2" t="s">
        <v>13</v>
      </c>
    </row>
    <row r="16" spans="1:55" x14ac:dyDescent="0.25">
      <c r="A16" s="125" t="s">
        <v>16</v>
      </c>
      <c r="B16" s="126"/>
      <c r="C16" s="126"/>
      <c r="D16" s="126"/>
      <c r="E16" s="126"/>
      <c r="F16" s="126"/>
      <c r="G16" s="127"/>
      <c r="H16" s="128" t="s">
        <v>4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7"/>
      <c r="AP16" s="2" t="s">
        <v>13</v>
      </c>
      <c r="AQ16" s="2" t="s">
        <v>13</v>
      </c>
      <c r="AR16" s="2" t="s">
        <v>13</v>
      </c>
      <c r="AS16" s="131" t="s">
        <v>13</v>
      </c>
      <c r="AT16" s="121"/>
      <c r="AU16" s="2" t="s">
        <v>13</v>
      </c>
      <c r="AV16" s="2" t="s">
        <v>13</v>
      </c>
      <c r="AW16" s="2" t="s">
        <v>13</v>
      </c>
      <c r="AX16" s="2" t="s">
        <v>13</v>
      </c>
      <c r="AY16" s="2" t="s">
        <v>13</v>
      </c>
      <c r="AZ16" s="2" t="s">
        <v>13</v>
      </c>
      <c r="BA16" s="2" t="s">
        <v>13</v>
      </c>
      <c r="BB16" s="2" t="s">
        <v>13</v>
      </c>
      <c r="BC16" s="2" t="s">
        <v>13</v>
      </c>
    </row>
    <row r="17" spans="1:59" s="13" customFormat="1" ht="54" customHeight="1" x14ac:dyDescent="0.25">
      <c r="A17" s="117" t="s">
        <v>17</v>
      </c>
      <c r="B17" s="118"/>
      <c r="C17" s="120" t="s">
        <v>18</v>
      </c>
      <c r="D17" s="118"/>
      <c r="E17" s="117" t="s">
        <v>19</v>
      </c>
      <c r="F17" s="118"/>
      <c r="G17" s="117" t="s">
        <v>20</v>
      </c>
      <c r="H17" s="118"/>
      <c r="I17" s="117" t="s">
        <v>21</v>
      </c>
      <c r="J17" s="119"/>
      <c r="K17" s="118"/>
      <c r="L17" s="117" t="s">
        <v>22</v>
      </c>
      <c r="M17" s="119"/>
      <c r="N17" s="118"/>
      <c r="O17" s="117" t="s">
        <v>23</v>
      </c>
      <c r="P17" s="118"/>
      <c r="Q17" s="117" t="s">
        <v>24</v>
      </c>
      <c r="R17" s="118"/>
      <c r="S17" s="117" t="s">
        <v>25</v>
      </c>
      <c r="T17" s="119"/>
      <c r="U17" s="119"/>
      <c r="V17" s="119"/>
      <c r="W17" s="119"/>
      <c r="X17" s="119"/>
      <c r="Y17" s="119"/>
      <c r="Z17" s="118"/>
      <c r="AA17" s="117" t="s">
        <v>26</v>
      </c>
      <c r="AB17" s="119"/>
      <c r="AC17" s="119"/>
      <c r="AD17" s="119"/>
      <c r="AE17" s="118"/>
      <c r="AF17" s="117" t="s">
        <v>27</v>
      </c>
      <c r="AG17" s="119"/>
      <c r="AH17" s="118"/>
      <c r="AI17" s="78" t="s">
        <v>28</v>
      </c>
      <c r="AJ17" s="117" t="s">
        <v>29</v>
      </c>
      <c r="AK17" s="119"/>
      <c r="AL17" s="119"/>
      <c r="AM17" s="119"/>
      <c r="AN17" s="119"/>
      <c r="AO17" s="118"/>
      <c r="AP17" s="79" t="s">
        <v>30</v>
      </c>
      <c r="AQ17" s="79" t="s">
        <v>31</v>
      </c>
      <c r="AR17" s="78" t="s">
        <v>32</v>
      </c>
      <c r="AS17" s="117" t="s">
        <v>33</v>
      </c>
      <c r="AT17" s="118"/>
      <c r="AU17" s="78" t="s">
        <v>34</v>
      </c>
      <c r="AV17" s="78" t="s">
        <v>35</v>
      </c>
      <c r="AW17" s="79" t="s">
        <v>36</v>
      </c>
      <c r="AX17" s="78" t="s">
        <v>37</v>
      </c>
      <c r="AY17" s="78" t="s">
        <v>38</v>
      </c>
      <c r="AZ17" s="78" t="s">
        <v>39</v>
      </c>
      <c r="BA17" s="78" t="s">
        <v>40</v>
      </c>
      <c r="BB17" s="78" t="s">
        <v>41</v>
      </c>
      <c r="BC17" s="78" t="s">
        <v>42</v>
      </c>
      <c r="BE17" s="78" t="s">
        <v>43</v>
      </c>
      <c r="BF17" s="78" t="s">
        <v>44</v>
      </c>
      <c r="BG17" s="78" t="s">
        <v>45</v>
      </c>
    </row>
    <row r="18" spans="1:59" x14ac:dyDescent="0.25">
      <c r="A18" s="99" t="s">
        <v>46</v>
      </c>
      <c r="B18" s="98"/>
      <c r="C18" s="99" t="s">
        <v>47</v>
      </c>
      <c r="D18" s="98"/>
      <c r="E18" s="99"/>
      <c r="F18" s="98"/>
      <c r="G18" s="99"/>
      <c r="H18" s="98"/>
      <c r="I18" s="99"/>
      <c r="J18" s="98"/>
      <c r="K18" s="98"/>
      <c r="L18" s="99"/>
      <c r="M18" s="98"/>
      <c r="N18" s="98"/>
      <c r="O18" s="99"/>
      <c r="P18" s="98"/>
      <c r="Q18" s="99"/>
      <c r="R18" s="98"/>
      <c r="S18" s="97" t="s">
        <v>48</v>
      </c>
      <c r="T18" s="98"/>
      <c r="U18" s="98"/>
      <c r="V18" s="98"/>
      <c r="W18" s="98"/>
      <c r="X18" s="98"/>
      <c r="Y18" s="98"/>
      <c r="Z18" s="98"/>
      <c r="AA18" s="99" t="s">
        <v>49</v>
      </c>
      <c r="AB18" s="98"/>
      <c r="AC18" s="98"/>
      <c r="AD18" s="98"/>
      <c r="AE18" s="98"/>
      <c r="AF18" s="99" t="s">
        <v>50</v>
      </c>
      <c r="AG18" s="98"/>
      <c r="AH18" s="98"/>
      <c r="AI18" s="4">
        <v>10</v>
      </c>
      <c r="AJ18" s="100" t="s">
        <v>51</v>
      </c>
      <c r="AK18" s="98"/>
      <c r="AL18" s="98"/>
      <c r="AM18" s="98"/>
      <c r="AN18" s="98"/>
      <c r="AO18" s="98"/>
      <c r="AP18" s="5">
        <v>6224081767</v>
      </c>
      <c r="AQ18" s="5">
        <v>2686754306</v>
      </c>
      <c r="AR18" s="5">
        <v>3537327461</v>
      </c>
      <c r="AS18" s="101">
        <v>0</v>
      </c>
      <c r="AT18" s="98"/>
      <c r="AU18" s="61">
        <v>2686754306</v>
      </c>
      <c r="AV18" s="6">
        <v>0</v>
      </c>
      <c r="AW18" s="5">
        <v>2686754306</v>
      </c>
      <c r="AX18" s="6">
        <v>0</v>
      </c>
      <c r="AY18" s="5">
        <v>2686754306</v>
      </c>
      <c r="AZ18" s="6">
        <v>0</v>
      </c>
      <c r="BA18" s="5">
        <v>2686754306</v>
      </c>
      <c r="BB18" s="6">
        <v>0</v>
      </c>
      <c r="BC18" s="5">
        <v>2723078</v>
      </c>
      <c r="BD18" s="7"/>
      <c r="BE18" s="73">
        <f t="shared" ref="BE18:BE49" si="0">+AU18/AP18</f>
        <v>0.43167079202672692</v>
      </c>
      <c r="BF18" s="8">
        <f t="shared" ref="BF18:BF49" si="1">+AW18/AP18</f>
        <v>0.43167079202672692</v>
      </c>
      <c r="BG18" s="8">
        <f t="shared" ref="BG18:BG49" si="2">+BA18/AP18</f>
        <v>0.43167079202672692</v>
      </c>
    </row>
    <row r="19" spans="1:59" x14ac:dyDescent="0.25">
      <c r="A19" s="99" t="s">
        <v>46</v>
      </c>
      <c r="B19" s="98"/>
      <c r="C19" s="99" t="s">
        <v>47</v>
      </c>
      <c r="D19" s="98"/>
      <c r="E19" s="99" t="s">
        <v>47</v>
      </c>
      <c r="F19" s="98"/>
      <c r="G19" s="99"/>
      <c r="H19" s="98"/>
      <c r="I19" s="99"/>
      <c r="J19" s="98"/>
      <c r="K19" s="98"/>
      <c r="L19" s="99"/>
      <c r="M19" s="98"/>
      <c r="N19" s="98"/>
      <c r="O19" s="99"/>
      <c r="P19" s="98"/>
      <c r="Q19" s="99"/>
      <c r="R19" s="98"/>
      <c r="S19" s="97" t="s">
        <v>52</v>
      </c>
      <c r="T19" s="98"/>
      <c r="U19" s="98"/>
      <c r="V19" s="98"/>
      <c r="W19" s="98"/>
      <c r="X19" s="98"/>
      <c r="Y19" s="98"/>
      <c r="Z19" s="98"/>
      <c r="AA19" s="99" t="s">
        <v>49</v>
      </c>
      <c r="AB19" s="98"/>
      <c r="AC19" s="98"/>
      <c r="AD19" s="98"/>
      <c r="AE19" s="98"/>
      <c r="AF19" s="99" t="s">
        <v>50</v>
      </c>
      <c r="AG19" s="98"/>
      <c r="AH19" s="98"/>
      <c r="AI19" s="4">
        <v>10</v>
      </c>
      <c r="AJ19" s="100" t="s">
        <v>51</v>
      </c>
      <c r="AK19" s="98"/>
      <c r="AL19" s="98"/>
      <c r="AM19" s="98"/>
      <c r="AN19" s="98"/>
      <c r="AO19" s="98"/>
      <c r="AP19" s="5">
        <v>6224081767</v>
      </c>
      <c r="AQ19" s="5">
        <v>2686754306</v>
      </c>
      <c r="AR19" s="5">
        <v>3537327461</v>
      </c>
      <c r="AS19" s="101">
        <v>0</v>
      </c>
      <c r="AT19" s="98"/>
      <c r="AU19" s="61">
        <v>2686754306</v>
      </c>
      <c r="AV19" s="6">
        <v>0</v>
      </c>
      <c r="AW19" s="5">
        <v>2686754306</v>
      </c>
      <c r="AX19" s="6">
        <v>0</v>
      </c>
      <c r="AY19" s="5">
        <v>2686754306</v>
      </c>
      <c r="AZ19" s="6">
        <v>0</v>
      </c>
      <c r="BA19" s="5">
        <v>2686754306</v>
      </c>
      <c r="BB19" s="6">
        <v>0</v>
      </c>
      <c r="BC19" s="5">
        <v>2723078</v>
      </c>
      <c r="BD19" s="7"/>
      <c r="BE19" s="73">
        <f t="shared" si="0"/>
        <v>0.43167079202672692</v>
      </c>
      <c r="BF19" s="8">
        <f t="shared" si="1"/>
        <v>0.43167079202672692</v>
      </c>
      <c r="BG19" s="8">
        <f t="shared" si="2"/>
        <v>0.43167079202672692</v>
      </c>
    </row>
    <row r="20" spans="1:59" s="13" customFormat="1" x14ac:dyDescent="0.25">
      <c r="A20" s="108" t="s">
        <v>46</v>
      </c>
      <c r="B20" s="106"/>
      <c r="C20" s="108" t="s">
        <v>47</v>
      </c>
      <c r="D20" s="106"/>
      <c r="E20" s="108" t="s">
        <v>47</v>
      </c>
      <c r="F20" s="106"/>
      <c r="G20" s="108" t="s">
        <v>47</v>
      </c>
      <c r="H20" s="106"/>
      <c r="I20" s="108"/>
      <c r="J20" s="106"/>
      <c r="K20" s="106"/>
      <c r="L20" s="108"/>
      <c r="M20" s="106"/>
      <c r="N20" s="106"/>
      <c r="O20" s="108"/>
      <c r="P20" s="106"/>
      <c r="Q20" s="108"/>
      <c r="R20" s="106"/>
      <c r="S20" s="109" t="s">
        <v>53</v>
      </c>
      <c r="T20" s="106"/>
      <c r="U20" s="106"/>
      <c r="V20" s="106"/>
      <c r="W20" s="106"/>
      <c r="X20" s="106"/>
      <c r="Y20" s="106"/>
      <c r="Z20" s="106"/>
      <c r="AA20" s="108" t="s">
        <v>49</v>
      </c>
      <c r="AB20" s="106"/>
      <c r="AC20" s="106"/>
      <c r="AD20" s="106"/>
      <c r="AE20" s="106"/>
      <c r="AF20" s="108" t="s">
        <v>50</v>
      </c>
      <c r="AG20" s="106"/>
      <c r="AH20" s="106"/>
      <c r="AI20" s="9">
        <v>10</v>
      </c>
      <c r="AJ20" s="105" t="s">
        <v>51</v>
      </c>
      <c r="AK20" s="106"/>
      <c r="AL20" s="106"/>
      <c r="AM20" s="106"/>
      <c r="AN20" s="106"/>
      <c r="AO20" s="106"/>
      <c r="AP20" s="10">
        <v>4195123405</v>
      </c>
      <c r="AQ20" s="10">
        <v>1740221237</v>
      </c>
      <c r="AR20" s="10">
        <v>2454902168</v>
      </c>
      <c r="AS20" s="107">
        <v>0</v>
      </c>
      <c r="AT20" s="106"/>
      <c r="AU20" s="62">
        <v>1740221237</v>
      </c>
      <c r="AV20" s="11">
        <v>0</v>
      </c>
      <c r="AW20" s="10">
        <v>1740221237</v>
      </c>
      <c r="AX20" s="11">
        <v>0</v>
      </c>
      <c r="AY20" s="10">
        <v>1740221237</v>
      </c>
      <c r="AZ20" s="11">
        <v>0</v>
      </c>
      <c r="BA20" s="10">
        <v>1740221237</v>
      </c>
      <c r="BB20" s="11">
        <v>0</v>
      </c>
      <c r="BC20" s="10">
        <v>2723078</v>
      </c>
      <c r="BD20" s="12"/>
      <c r="BE20" s="73">
        <f t="shared" si="0"/>
        <v>0.41482003483518504</v>
      </c>
      <c r="BF20" s="8">
        <f t="shared" si="1"/>
        <v>0.41482003483518504</v>
      </c>
      <c r="BG20" s="8">
        <f t="shared" si="2"/>
        <v>0.41482003483518504</v>
      </c>
    </row>
    <row r="21" spans="1:59" x14ac:dyDescent="0.25">
      <c r="A21" s="99" t="s">
        <v>46</v>
      </c>
      <c r="B21" s="98"/>
      <c r="C21" s="99" t="s">
        <v>47</v>
      </c>
      <c r="D21" s="98"/>
      <c r="E21" s="99" t="s">
        <v>47</v>
      </c>
      <c r="F21" s="98"/>
      <c r="G21" s="99" t="s">
        <v>47</v>
      </c>
      <c r="H21" s="98"/>
      <c r="I21" s="99" t="s">
        <v>54</v>
      </c>
      <c r="J21" s="98"/>
      <c r="K21" s="98"/>
      <c r="L21" s="99"/>
      <c r="M21" s="98"/>
      <c r="N21" s="98"/>
      <c r="O21" s="99"/>
      <c r="P21" s="98"/>
      <c r="Q21" s="99"/>
      <c r="R21" s="98"/>
      <c r="S21" s="97" t="s">
        <v>55</v>
      </c>
      <c r="T21" s="98"/>
      <c r="U21" s="98"/>
      <c r="V21" s="98"/>
      <c r="W21" s="98"/>
      <c r="X21" s="98"/>
      <c r="Y21" s="98"/>
      <c r="Z21" s="98"/>
      <c r="AA21" s="99" t="s">
        <v>49</v>
      </c>
      <c r="AB21" s="98"/>
      <c r="AC21" s="98"/>
      <c r="AD21" s="98"/>
      <c r="AE21" s="98"/>
      <c r="AF21" s="99" t="s">
        <v>50</v>
      </c>
      <c r="AG21" s="98"/>
      <c r="AH21" s="98"/>
      <c r="AI21" s="4">
        <v>10</v>
      </c>
      <c r="AJ21" s="100" t="s">
        <v>51</v>
      </c>
      <c r="AK21" s="98"/>
      <c r="AL21" s="98"/>
      <c r="AM21" s="98"/>
      <c r="AN21" s="98"/>
      <c r="AO21" s="98"/>
      <c r="AP21" s="5">
        <v>4195123405</v>
      </c>
      <c r="AQ21" s="5">
        <v>1740221237</v>
      </c>
      <c r="AR21" s="5">
        <v>2454902168</v>
      </c>
      <c r="AS21" s="101">
        <v>0</v>
      </c>
      <c r="AT21" s="98"/>
      <c r="AU21" s="61">
        <v>1740221237</v>
      </c>
      <c r="AV21" s="6">
        <v>0</v>
      </c>
      <c r="AW21" s="5">
        <v>1740221237</v>
      </c>
      <c r="AX21" s="6">
        <v>0</v>
      </c>
      <c r="AY21" s="5">
        <v>1740221237</v>
      </c>
      <c r="AZ21" s="6">
        <v>0</v>
      </c>
      <c r="BA21" s="5">
        <v>1740221237</v>
      </c>
      <c r="BB21" s="6">
        <v>0</v>
      </c>
      <c r="BC21" s="5">
        <v>2723078</v>
      </c>
      <c r="BD21" s="7"/>
      <c r="BE21" s="73">
        <f t="shared" si="0"/>
        <v>0.41482003483518504</v>
      </c>
      <c r="BF21" s="8">
        <f t="shared" si="1"/>
        <v>0.41482003483518504</v>
      </c>
      <c r="BG21" s="8">
        <f t="shared" si="2"/>
        <v>0.41482003483518504</v>
      </c>
    </row>
    <row r="22" spans="1:59" x14ac:dyDescent="0.25">
      <c r="A22" s="99" t="s">
        <v>46</v>
      </c>
      <c r="B22" s="98"/>
      <c r="C22" s="99" t="s">
        <v>47</v>
      </c>
      <c r="D22" s="98"/>
      <c r="E22" s="99" t="s">
        <v>47</v>
      </c>
      <c r="F22" s="98"/>
      <c r="G22" s="99" t="s">
        <v>47</v>
      </c>
      <c r="H22" s="98"/>
      <c r="I22" s="99" t="s">
        <v>54</v>
      </c>
      <c r="J22" s="98"/>
      <c r="K22" s="98"/>
      <c r="L22" s="99" t="s">
        <v>54</v>
      </c>
      <c r="M22" s="98"/>
      <c r="N22" s="98"/>
      <c r="O22" s="99"/>
      <c r="P22" s="98"/>
      <c r="Q22" s="99"/>
      <c r="R22" s="98"/>
      <c r="S22" s="97" t="s">
        <v>56</v>
      </c>
      <c r="T22" s="98"/>
      <c r="U22" s="98"/>
      <c r="V22" s="98"/>
      <c r="W22" s="98"/>
      <c r="X22" s="98"/>
      <c r="Y22" s="98"/>
      <c r="Z22" s="98"/>
      <c r="AA22" s="99" t="s">
        <v>49</v>
      </c>
      <c r="AB22" s="98"/>
      <c r="AC22" s="98"/>
      <c r="AD22" s="98"/>
      <c r="AE22" s="98"/>
      <c r="AF22" s="99" t="s">
        <v>50</v>
      </c>
      <c r="AG22" s="98"/>
      <c r="AH22" s="98"/>
      <c r="AI22" s="4">
        <v>10</v>
      </c>
      <c r="AJ22" s="100" t="s">
        <v>51</v>
      </c>
      <c r="AK22" s="98"/>
      <c r="AL22" s="98"/>
      <c r="AM22" s="98"/>
      <c r="AN22" s="98"/>
      <c r="AO22" s="98"/>
      <c r="AP22" s="5">
        <v>3218991613</v>
      </c>
      <c r="AQ22" s="5">
        <v>1477857987</v>
      </c>
      <c r="AR22" s="5">
        <v>1741133626</v>
      </c>
      <c r="AS22" s="101">
        <v>0</v>
      </c>
      <c r="AT22" s="98"/>
      <c r="AU22" s="61">
        <v>1477857987</v>
      </c>
      <c r="AV22" s="6">
        <v>0</v>
      </c>
      <c r="AW22" s="5">
        <v>1477857987</v>
      </c>
      <c r="AX22" s="6">
        <v>0</v>
      </c>
      <c r="AY22" s="5">
        <v>1477857987</v>
      </c>
      <c r="AZ22" s="6">
        <v>0</v>
      </c>
      <c r="BA22" s="5">
        <v>1477857987</v>
      </c>
      <c r="BB22" s="6">
        <v>0</v>
      </c>
      <c r="BC22" s="5">
        <v>1779473</v>
      </c>
      <c r="BD22" s="7"/>
      <c r="BE22" s="73">
        <f t="shared" si="0"/>
        <v>0.45910588304474714</v>
      </c>
      <c r="BF22" s="8">
        <f t="shared" si="1"/>
        <v>0.45910588304474714</v>
      </c>
      <c r="BG22" s="8">
        <f t="shared" si="2"/>
        <v>0.45910588304474714</v>
      </c>
    </row>
    <row r="23" spans="1:59" x14ac:dyDescent="0.25">
      <c r="A23" s="99" t="s">
        <v>46</v>
      </c>
      <c r="B23" s="98"/>
      <c r="C23" s="99" t="s">
        <v>47</v>
      </c>
      <c r="D23" s="98"/>
      <c r="E23" s="99" t="s">
        <v>47</v>
      </c>
      <c r="F23" s="98"/>
      <c r="G23" s="99" t="s">
        <v>47</v>
      </c>
      <c r="H23" s="98"/>
      <c r="I23" s="99" t="s">
        <v>54</v>
      </c>
      <c r="J23" s="98"/>
      <c r="K23" s="98"/>
      <c r="L23" s="99" t="s">
        <v>57</v>
      </c>
      <c r="M23" s="98"/>
      <c r="N23" s="98"/>
      <c r="O23" s="99"/>
      <c r="P23" s="98"/>
      <c r="Q23" s="99"/>
      <c r="R23" s="98"/>
      <c r="S23" s="97" t="s">
        <v>58</v>
      </c>
      <c r="T23" s="98"/>
      <c r="U23" s="98"/>
      <c r="V23" s="98"/>
      <c r="W23" s="98"/>
      <c r="X23" s="98"/>
      <c r="Y23" s="98"/>
      <c r="Z23" s="98"/>
      <c r="AA23" s="99" t="s">
        <v>49</v>
      </c>
      <c r="AB23" s="98"/>
      <c r="AC23" s="98"/>
      <c r="AD23" s="98"/>
      <c r="AE23" s="98"/>
      <c r="AF23" s="99" t="s">
        <v>50</v>
      </c>
      <c r="AG23" s="98"/>
      <c r="AH23" s="98"/>
      <c r="AI23" s="4">
        <v>10</v>
      </c>
      <c r="AJ23" s="100" t="s">
        <v>51</v>
      </c>
      <c r="AK23" s="98"/>
      <c r="AL23" s="98"/>
      <c r="AM23" s="98"/>
      <c r="AN23" s="98"/>
      <c r="AO23" s="98"/>
      <c r="AP23" s="5">
        <v>163594964</v>
      </c>
      <c r="AQ23" s="5">
        <v>80726322</v>
      </c>
      <c r="AR23" s="5">
        <v>82868642</v>
      </c>
      <c r="AS23" s="101">
        <v>0</v>
      </c>
      <c r="AT23" s="98"/>
      <c r="AU23" s="61">
        <v>80726322</v>
      </c>
      <c r="AV23" s="6">
        <v>0</v>
      </c>
      <c r="AW23" s="5">
        <v>80726322</v>
      </c>
      <c r="AX23" s="6">
        <v>0</v>
      </c>
      <c r="AY23" s="5">
        <v>80726322</v>
      </c>
      <c r="AZ23" s="6">
        <v>0</v>
      </c>
      <c r="BA23" s="5">
        <v>80726322</v>
      </c>
      <c r="BB23" s="6">
        <v>0</v>
      </c>
      <c r="BC23" s="6">
        <v>0</v>
      </c>
      <c r="BD23" s="7"/>
      <c r="BE23" s="73">
        <f t="shared" si="0"/>
        <v>0.49345236568529088</v>
      </c>
      <c r="BF23" s="8">
        <f t="shared" si="1"/>
        <v>0.49345236568529088</v>
      </c>
      <c r="BG23" s="8">
        <f t="shared" si="2"/>
        <v>0.49345236568529088</v>
      </c>
    </row>
    <row r="24" spans="1:59" x14ac:dyDescent="0.25">
      <c r="A24" s="99" t="s">
        <v>46</v>
      </c>
      <c r="B24" s="98"/>
      <c r="C24" s="99" t="s">
        <v>47</v>
      </c>
      <c r="D24" s="98"/>
      <c r="E24" s="99" t="s">
        <v>47</v>
      </c>
      <c r="F24" s="98"/>
      <c r="G24" s="99" t="s">
        <v>47</v>
      </c>
      <c r="H24" s="98"/>
      <c r="I24" s="99" t="s">
        <v>54</v>
      </c>
      <c r="J24" s="98"/>
      <c r="K24" s="98"/>
      <c r="L24" s="99" t="s">
        <v>59</v>
      </c>
      <c r="M24" s="98"/>
      <c r="N24" s="98"/>
      <c r="O24" s="99"/>
      <c r="P24" s="98"/>
      <c r="Q24" s="99"/>
      <c r="R24" s="98"/>
      <c r="S24" s="97" t="s">
        <v>60</v>
      </c>
      <c r="T24" s="98"/>
      <c r="U24" s="98"/>
      <c r="V24" s="98"/>
      <c r="W24" s="98"/>
      <c r="X24" s="98"/>
      <c r="Y24" s="98"/>
      <c r="Z24" s="98"/>
      <c r="AA24" s="99" t="s">
        <v>49</v>
      </c>
      <c r="AB24" s="98"/>
      <c r="AC24" s="98"/>
      <c r="AD24" s="98"/>
      <c r="AE24" s="98"/>
      <c r="AF24" s="99" t="s">
        <v>50</v>
      </c>
      <c r="AG24" s="98"/>
      <c r="AH24" s="98"/>
      <c r="AI24" s="4">
        <v>10</v>
      </c>
      <c r="AJ24" s="100" t="s">
        <v>51</v>
      </c>
      <c r="AK24" s="98"/>
      <c r="AL24" s="98"/>
      <c r="AM24" s="98"/>
      <c r="AN24" s="98"/>
      <c r="AO24" s="98"/>
      <c r="AP24" s="5">
        <v>16839897</v>
      </c>
      <c r="AQ24" s="5">
        <v>6548211</v>
      </c>
      <c r="AR24" s="5">
        <v>10291686</v>
      </c>
      <c r="AS24" s="101">
        <v>0</v>
      </c>
      <c r="AT24" s="98"/>
      <c r="AU24" s="61">
        <v>6548211</v>
      </c>
      <c r="AV24" s="6">
        <v>0</v>
      </c>
      <c r="AW24" s="5">
        <v>6548211</v>
      </c>
      <c r="AX24" s="6">
        <v>0</v>
      </c>
      <c r="AY24" s="5">
        <v>6548211</v>
      </c>
      <c r="AZ24" s="6">
        <v>0</v>
      </c>
      <c r="BA24" s="5">
        <v>6548211</v>
      </c>
      <c r="BB24" s="6">
        <v>0</v>
      </c>
      <c r="BC24" s="5">
        <v>14805</v>
      </c>
      <c r="BD24" s="7"/>
      <c r="BE24" s="73">
        <f t="shared" si="0"/>
        <v>0.38885101256854482</v>
      </c>
      <c r="BF24" s="8">
        <f t="shared" si="1"/>
        <v>0.38885101256854482</v>
      </c>
      <c r="BG24" s="8">
        <f t="shared" si="2"/>
        <v>0.38885101256854482</v>
      </c>
    </row>
    <row r="25" spans="1:59" x14ac:dyDescent="0.25">
      <c r="A25" s="99" t="s">
        <v>46</v>
      </c>
      <c r="B25" s="98"/>
      <c r="C25" s="99" t="s">
        <v>47</v>
      </c>
      <c r="D25" s="98"/>
      <c r="E25" s="99" t="s">
        <v>47</v>
      </c>
      <c r="F25" s="98"/>
      <c r="G25" s="99" t="s">
        <v>47</v>
      </c>
      <c r="H25" s="98"/>
      <c r="I25" s="99" t="s">
        <v>54</v>
      </c>
      <c r="J25" s="98"/>
      <c r="K25" s="98"/>
      <c r="L25" s="99" t="s">
        <v>61</v>
      </c>
      <c r="M25" s="98"/>
      <c r="N25" s="98"/>
      <c r="O25" s="99"/>
      <c r="P25" s="98"/>
      <c r="Q25" s="99"/>
      <c r="R25" s="98"/>
      <c r="S25" s="97" t="s">
        <v>62</v>
      </c>
      <c r="T25" s="98"/>
      <c r="U25" s="98"/>
      <c r="V25" s="98"/>
      <c r="W25" s="98"/>
      <c r="X25" s="98"/>
      <c r="Y25" s="98"/>
      <c r="Z25" s="98"/>
      <c r="AA25" s="99" t="s">
        <v>49</v>
      </c>
      <c r="AB25" s="98"/>
      <c r="AC25" s="98"/>
      <c r="AD25" s="98"/>
      <c r="AE25" s="98"/>
      <c r="AF25" s="99" t="s">
        <v>50</v>
      </c>
      <c r="AG25" s="98"/>
      <c r="AH25" s="98"/>
      <c r="AI25" s="4">
        <v>10</v>
      </c>
      <c r="AJ25" s="100" t="s">
        <v>51</v>
      </c>
      <c r="AK25" s="98"/>
      <c r="AL25" s="98"/>
      <c r="AM25" s="98"/>
      <c r="AN25" s="98"/>
      <c r="AO25" s="98"/>
      <c r="AP25" s="5">
        <v>30889056</v>
      </c>
      <c r="AQ25" s="5">
        <v>11475000</v>
      </c>
      <c r="AR25" s="5">
        <v>19414056</v>
      </c>
      <c r="AS25" s="101">
        <v>0</v>
      </c>
      <c r="AT25" s="98"/>
      <c r="AU25" s="61">
        <v>11475000</v>
      </c>
      <c r="AV25" s="6">
        <v>0</v>
      </c>
      <c r="AW25" s="5">
        <v>11475000</v>
      </c>
      <c r="AX25" s="6">
        <v>0</v>
      </c>
      <c r="AY25" s="5">
        <v>11475000</v>
      </c>
      <c r="AZ25" s="6">
        <v>0</v>
      </c>
      <c r="BA25" s="5">
        <v>11475000</v>
      </c>
      <c r="BB25" s="6">
        <v>0</v>
      </c>
      <c r="BC25" s="5">
        <v>928800</v>
      </c>
      <c r="BD25" s="7"/>
      <c r="BE25" s="73">
        <f t="shared" si="0"/>
        <v>0.37149079596346357</v>
      </c>
      <c r="BF25" s="8">
        <f t="shared" si="1"/>
        <v>0.37149079596346357</v>
      </c>
      <c r="BG25" s="8">
        <f t="shared" si="2"/>
        <v>0.37149079596346357</v>
      </c>
    </row>
    <row r="26" spans="1:59" x14ac:dyDescent="0.25">
      <c r="A26" s="99" t="s">
        <v>46</v>
      </c>
      <c r="B26" s="98"/>
      <c r="C26" s="99" t="s">
        <v>47</v>
      </c>
      <c r="D26" s="98"/>
      <c r="E26" s="99" t="s">
        <v>47</v>
      </c>
      <c r="F26" s="98"/>
      <c r="G26" s="99" t="s">
        <v>47</v>
      </c>
      <c r="H26" s="98"/>
      <c r="I26" s="99" t="s">
        <v>54</v>
      </c>
      <c r="J26" s="98"/>
      <c r="K26" s="98"/>
      <c r="L26" s="99" t="s">
        <v>63</v>
      </c>
      <c r="M26" s="98"/>
      <c r="N26" s="98"/>
      <c r="O26" s="99"/>
      <c r="P26" s="98"/>
      <c r="Q26" s="99"/>
      <c r="R26" s="98"/>
      <c r="S26" s="97" t="s">
        <v>64</v>
      </c>
      <c r="T26" s="98"/>
      <c r="U26" s="98"/>
      <c r="V26" s="98"/>
      <c r="W26" s="98"/>
      <c r="X26" s="98"/>
      <c r="Y26" s="98"/>
      <c r="Z26" s="98"/>
      <c r="AA26" s="99" t="s">
        <v>49</v>
      </c>
      <c r="AB26" s="98"/>
      <c r="AC26" s="98"/>
      <c r="AD26" s="98"/>
      <c r="AE26" s="98"/>
      <c r="AF26" s="99" t="s">
        <v>50</v>
      </c>
      <c r="AG26" s="98"/>
      <c r="AH26" s="98"/>
      <c r="AI26" s="4">
        <v>10</v>
      </c>
      <c r="AJ26" s="100" t="s">
        <v>51</v>
      </c>
      <c r="AK26" s="98"/>
      <c r="AL26" s="98"/>
      <c r="AM26" s="98"/>
      <c r="AN26" s="98"/>
      <c r="AO26" s="98"/>
      <c r="AP26" s="5">
        <v>160418406</v>
      </c>
      <c r="AQ26" s="5">
        <v>8382881</v>
      </c>
      <c r="AR26" s="5">
        <v>152035525</v>
      </c>
      <c r="AS26" s="101">
        <v>0</v>
      </c>
      <c r="AT26" s="98"/>
      <c r="AU26" s="61">
        <v>8382881</v>
      </c>
      <c r="AV26" s="6">
        <v>0</v>
      </c>
      <c r="AW26" s="5">
        <v>8382881</v>
      </c>
      <c r="AX26" s="6">
        <v>0</v>
      </c>
      <c r="AY26" s="5">
        <v>8382881</v>
      </c>
      <c r="AZ26" s="6">
        <v>0</v>
      </c>
      <c r="BA26" s="5">
        <v>8382881</v>
      </c>
      <c r="BB26" s="6">
        <v>0</v>
      </c>
      <c r="BC26" s="6">
        <v>0</v>
      </c>
      <c r="BD26" s="7"/>
      <c r="BE26" s="73">
        <f t="shared" si="0"/>
        <v>5.2256353924873183E-2</v>
      </c>
      <c r="BF26" s="8">
        <f t="shared" si="1"/>
        <v>5.2256353924873183E-2</v>
      </c>
      <c r="BG26" s="8">
        <f t="shared" si="2"/>
        <v>5.2256353924873183E-2</v>
      </c>
    </row>
    <row r="27" spans="1:59" x14ac:dyDescent="0.25">
      <c r="A27" s="99" t="s">
        <v>46</v>
      </c>
      <c r="B27" s="98"/>
      <c r="C27" s="99" t="s">
        <v>47</v>
      </c>
      <c r="D27" s="98"/>
      <c r="E27" s="99" t="s">
        <v>47</v>
      </c>
      <c r="F27" s="98"/>
      <c r="G27" s="99" t="s">
        <v>47</v>
      </c>
      <c r="H27" s="98"/>
      <c r="I27" s="99" t="s">
        <v>54</v>
      </c>
      <c r="J27" s="98"/>
      <c r="K27" s="98"/>
      <c r="L27" s="99" t="s">
        <v>65</v>
      </c>
      <c r="M27" s="98"/>
      <c r="N27" s="98"/>
      <c r="O27" s="99"/>
      <c r="P27" s="98"/>
      <c r="Q27" s="99"/>
      <c r="R27" s="98"/>
      <c r="S27" s="97" t="s">
        <v>66</v>
      </c>
      <c r="T27" s="98"/>
      <c r="U27" s="98"/>
      <c r="V27" s="98"/>
      <c r="W27" s="98"/>
      <c r="X27" s="98"/>
      <c r="Y27" s="98"/>
      <c r="Z27" s="98"/>
      <c r="AA27" s="99" t="s">
        <v>49</v>
      </c>
      <c r="AB27" s="98"/>
      <c r="AC27" s="98"/>
      <c r="AD27" s="98"/>
      <c r="AE27" s="98"/>
      <c r="AF27" s="99" t="s">
        <v>50</v>
      </c>
      <c r="AG27" s="98"/>
      <c r="AH27" s="98"/>
      <c r="AI27" s="4">
        <v>10</v>
      </c>
      <c r="AJ27" s="100" t="s">
        <v>51</v>
      </c>
      <c r="AK27" s="98"/>
      <c r="AL27" s="98"/>
      <c r="AM27" s="98"/>
      <c r="AN27" s="98"/>
      <c r="AO27" s="98"/>
      <c r="AP27" s="5">
        <v>116867580</v>
      </c>
      <c r="AQ27" s="5">
        <v>77725783</v>
      </c>
      <c r="AR27" s="5">
        <v>39141797</v>
      </c>
      <c r="AS27" s="101">
        <v>0</v>
      </c>
      <c r="AT27" s="98"/>
      <c r="AU27" s="61">
        <v>77725783</v>
      </c>
      <c r="AV27" s="6">
        <v>0</v>
      </c>
      <c r="AW27" s="5">
        <v>77725783</v>
      </c>
      <c r="AX27" s="6">
        <v>0</v>
      </c>
      <c r="AY27" s="5">
        <v>77725783</v>
      </c>
      <c r="AZ27" s="6">
        <v>0</v>
      </c>
      <c r="BA27" s="5">
        <v>77725783</v>
      </c>
      <c r="BB27" s="6">
        <v>0</v>
      </c>
      <c r="BC27" s="6">
        <v>0</v>
      </c>
      <c r="BD27" s="7"/>
      <c r="BE27" s="73">
        <f t="shared" si="0"/>
        <v>0.66507566084623293</v>
      </c>
      <c r="BF27" s="8">
        <f t="shared" si="1"/>
        <v>0.66507566084623293</v>
      </c>
      <c r="BG27" s="8">
        <f t="shared" si="2"/>
        <v>0.66507566084623293</v>
      </c>
    </row>
    <row r="28" spans="1:59" x14ac:dyDescent="0.25">
      <c r="A28" s="99" t="s">
        <v>46</v>
      </c>
      <c r="B28" s="98"/>
      <c r="C28" s="99" t="s">
        <v>47</v>
      </c>
      <c r="D28" s="98"/>
      <c r="E28" s="99" t="s">
        <v>47</v>
      </c>
      <c r="F28" s="98"/>
      <c r="G28" s="99" t="s">
        <v>47</v>
      </c>
      <c r="H28" s="98"/>
      <c r="I28" s="99" t="s">
        <v>54</v>
      </c>
      <c r="J28" s="98"/>
      <c r="K28" s="98"/>
      <c r="L28" s="99" t="s">
        <v>67</v>
      </c>
      <c r="M28" s="98"/>
      <c r="N28" s="98"/>
      <c r="O28" s="99"/>
      <c r="P28" s="98"/>
      <c r="Q28" s="99"/>
      <c r="R28" s="98"/>
      <c r="S28" s="97" t="s">
        <v>68</v>
      </c>
      <c r="T28" s="98"/>
      <c r="U28" s="98"/>
      <c r="V28" s="98"/>
      <c r="W28" s="98"/>
      <c r="X28" s="98"/>
      <c r="Y28" s="98"/>
      <c r="Z28" s="98"/>
      <c r="AA28" s="99" t="s">
        <v>49</v>
      </c>
      <c r="AB28" s="98"/>
      <c r="AC28" s="98"/>
      <c r="AD28" s="98"/>
      <c r="AE28" s="98"/>
      <c r="AF28" s="99" t="s">
        <v>50</v>
      </c>
      <c r="AG28" s="98"/>
      <c r="AH28" s="98"/>
      <c r="AI28" s="4">
        <v>10</v>
      </c>
      <c r="AJ28" s="100" t="s">
        <v>51</v>
      </c>
      <c r="AK28" s="98"/>
      <c r="AL28" s="98"/>
      <c r="AM28" s="98"/>
      <c r="AN28" s="98"/>
      <c r="AO28" s="98"/>
      <c r="AP28" s="5">
        <v>2594808</v>
      </c>
      <c r="AQ28" s="6">
        <v>0</v>
      </c>
      <c r="AR28" s="5">
        <v>2594808</v>
      </c>
      <c r="AS28" s="101">
        <v>0</v>
      </c>
      <c r="AT28" s="98"/>
      <c r="AU28" s="63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7"/>
      <c r="BE28" s="73">
        <f t="shared" si="0"/>
        <v>0</v>
      </c>
      <c r="BF28" s="8">
        <f t="shared" si="1"/>
        <v>0</v>
      </c>
      <c r="BG28" s="8">
        <f t="shared" si="2"/>
        <v>0</v>
      </c>
    </row>
    <row r="29" spans="1:59" x14ac:dyDescent="0.25">
      <c r="A29" s="99" t="s">
        <v>46</v>
      </c>
      <c r="B29" s="98"/>
      <c r="C29" s="99" t="s">
        <v>47</v>
      </c>
      <c r="D29" s="98"/>
      <c r="E29" s="99" t="s">
        <v>47</v>
      </c>
      <c r="F29" s="98"/>
      <c r="G29" s="99" t="s">
        <v>47</v>
      </c>
      <c r="H29" s="98"/>
      <c r="I29" s="99" t="s">
        <v>54</v>
      </c>
      <c r="J29" s="98"/>
      <c r="K29" s="98"/>
      <c r="L29" s="99" t="s">
        <v>69</v>
      </c>
      <c r="M29" s="98"/>
      <c r="N29" s="98"/>
      <c r="O29" s="99"/>
      <c r="P29" s="98"/>
      <c r="Q29" s="99"/>
      <c r="R29" s="98"/>
      <c r="S29" s="97" t="s">
        <v>70</v>
      </c>
      <c r="T29" s="98"/>
      <c r="U29" s="98"/>
      <c r="V29" s="98"/>
      <c r="W29" s="98"/>
      <c r="X29" s="98"/>
      <c r="Y29" s="98"/>
      <c r="Z29" s="98"/>
      <c r="AA29" s="99" t="s">
        <v>49</v>
      </c>
      <c r="AB29" s="98"/>
      <c r="AC29" s="98"/>
      <c r="AD29" s="98"/>
      <c r="AE29" s="98"/>
      <c r="AF29" s="99" t="s">
        <v>50</v>
      </c>
      <c r="AG29" s="98"/>
      <c r="AH29" s="98"/>
      <c r="AI29" s="4">
        <v>10</v>
      </c>
      <c r="AJ29" s="100" t="s">
        <v>51</v>
      </c>
      <c r="AK29" s="98"/>
      <c r="AL29" s="98"/>
      <c r="AM29" s="98"/>
      <c r="AN29" s="98"/>
      <c r="AO29" s="98"/>
      <c r="AP29" s="5">
        <v>328993557</v>
      </c>
      <c r="AQ29" s="5">
        <v>2895144</v>
      </c>
      <c r="AR29" s="5">
        <v>326098413</v>
      </c>
      <c r="AS29" s="101">
        <v>0</v>
      </c>
      <c r="AT29" s="98"/>
      <c r="AU29" s="61">
        <v>2895144</v>
      </c>
      <c r="AV29" s="6">
        <v>0</v>
      </c>
      <c r="AW29" s="5">
        <v>2895144</v>
      </c>
      <c r="AX29" s="6">
        <v>0</v>
      </c>
      <c r="AY29" s="5">
        <v>2895144</v>
      </c>
      <c r="AZ29" s="6">
        <v>0</v>
      </c>
      <c r="BA29" s="5">
        <v>2895144</v>
      </c>
      <c r="BB29" s="6">
        <v>0</v>
      </c>
      <c r="BC29" s="6">
        <v>0</v>
      </c>
      <c r="BD29" s="7"/>
      <c r="BE29" s="73">
        <f t="shared" si="0"/>
        <v>8.8000021228379251E-3</v>
      </c>
      <c r="BF29" s="8">
        <f t="shared" si="1"/>
        <v>8.8000021228379251E-3</v>
      </c>
      <c r="BG29" s="8">
        <f t="shared" si="2"/>
        <v>8.8000021228379251E-3</v>
      </c>
    </row>
    <row r="30" spans="1:59" x14ac:dyDescent="0.25">
      <c r="A30" s="99" t="s">
        <v>46</v>
      </c>
      <c r="B30" s="98"/>
      <c r="C30" s="99" t="s">
        <v>47</v>
      </c>
      <c r="D30" s="98"/>
      <c r="E30" s="99" t="s">
        <v>47</v>
      </c>
      <c r="F30" s="98"/>
      <c r="G30" s="99" t="s">
        <v>47</v>
      </c>
      <c r="H30" s="98"/>
      <c r="I30" s="99" t="s">
        <v>54</v>
      </c>
      <c r="J30" s="98"/>
      <c r="K30" s="98"/>
      <c r="L30" s="99" t="s">
        <v>71</v>
      </c>
      <c r="M30" s="98"/>
      <c r="N30" s="98"/>
      <c r="O30" s="99"/>
      <c r="P30" s="98"/>
      <c r="Q30" s="99"/>
      <c r="R30" s="98"/>
      <c r="S30" s="97" t="s">
        <v>72</v>
      </c>
      <c r="T30" s="98"/>
      <c r="U30" s="98"/>
      <c r="V30" s="98"/>
      <c r="W30" s="98"/>
      <c r="X30" s="98"/>
      <c r="Y30" s="98"/>
      <c r="Z30" s="98"/>
      <c r="AA30" s="99" t="s">
        <v>49</v>
      </c>
      <c r="AB30" s="98"/>
      <c r="AC30" s="98"/>
      <c r="AD30" s="98"/>
      <c r="AE30" s="98"/>
      <c r="AF30" s="99" t="s">
        <v>50</v>
      </c>
      <c r="AG30" s="98"/>
      <c r="AH30" s="98"/>
      <c r="AI30" s="4">
        <v>10</v>
      </c>
      <c r="AJ30" s="100" t="s">
        <v>51</v>
      </c>
      <c r="AK30" s="98"/>
      <c r="AL30" s="98"/>
      <c r="AM30" s="98"/>
      <c r="AN30" s="98"/>
      <c r="AO30" s="98"/>
      <c r="AP30" s="5">
        <v>155933524</v>
      </c>
      <c r="AQ30" s="5">
        <v>74609909</v>
      </c>
      <c r="AR30" s="5">
        <v>81323615</v>
      </c>
      <c r="AS30" s="101">
        <v>0</v>
      </c>
      <c r="AT30" s="98"/>
      <c r="AU30" s="61">
        <v>74609909</v>
      </c>
      <c r="AV30" s="6">
        <v>0</v>
      </c>
      <c r="AW30" s="5">
        <v>74609909</v>
      </c>
      <c r="AX30" s="6">
        <v>0</v>
      </c>
      <c r="AY30" s="5">
        <v>74609909</v>
      </c>
      <c r="AZ30" s="6">
        <v>0</v>
      </c>
      <c r="BA30" s="5">
        <v>74609909</v>
      </c>
      <c r="BB30" s="6">
        <v>0</v>
      </c>
      <c r="BC30" s="6">
        <v>0</v>
      </c>
      <c r="BD30" s="7"/>
      <c r="BE30" s="73">
        <f t="shared" si="0"/>
        <v>0.47847253807975249</v>
      </c>
      <c r="BF30" s="8">
        <f t="shared" si="1"/>
        <v>0.47847253807975249</v>
      </c>
      <c r="BG30" s="8">
        <f t="shared" si="2"/>
        <v>0.47847253807975249</v>
      </c>
    </row>
    <row r="31" spans="1:59" s="13" customFormat="1" x14ac:dyDescent="0.25">
      <c r="A31" s="108" t="s">
        <v>46</v>
      </c>
      <c r="B31" s="106"/>
      <c r="C31" s="108" t="s">
        <v>47</v>
      </c>
      <c r="D31" s="106"/>
      <c r="E31" s="108" t="s">
        <v>47</v>
      </c>
      <c r="F31" s="106"/>
      <c r="G31" s="108" t="s">
        <v>73</v>
      </c>
      <c r="H31" s="106"/>
      <c r="I31" s="108"/>
      <c r="J31" s="106"/>
      <c r="K31" s="106"/>
      <c r="L31" s="108"/>
      <c r="M31" s="106"/>
      <c r="N31" s="106"/>
      <c r="O31" s="108"/>
      <c r="P31" s="106"/>
      <c r="Q31" s="108"/>
      <c r="R31" s="106"/>
      <c r="S31" s="109" t="s">
        <v>74</v>
      </c>
      <c r="T31" s="106"/>
      <c r="U31" s="106"/>
      <c r="V31" s="106"/>
      <c r="W31" s="106"/>
      <c r="X31" s="106"/>
      <c r="Y31" s="106"/>
      <c r="Z31" s="106"/>
      <c r="AA31" s="108" t="s">
        <v>49</v>
      </c>
      <c r="AB31" s="106"/>
      <c r="AC31" s="106"/>
      <c r="AD31" s="106"/>
      <c r="AE31" s="106"/>
      <c r="AF31" s="108" t="s">
        <v>50</v>
      </c>
      <c r="AG31" s="106"/>
      <c r="AH31" s="106"/>
      <c r="AI31" s="9">
        <v>10</v>
      </c>
      <c r="AJ31" s="105" t="s">
        <v>51</v>
      </c>
      <c r="AK31" s="106"/>
      <c r="AL31" s="106"/>
      <c r="AM31" s="106"/>
      <c r="AN31" s="106"/>
      <c r="AO31" s="106"/>
      <c r="AP31" s="10">
        <v>1486180944</v>
      </c>
      <c r="AQ31" s="10">
        <v>653013465</v>
      </c>
      <c r="AR31" s="10">
        <v>833167479</v>
      </c>
      <c r="AS31" s="107">
        <v>0</v>
      </c>
      <c r="AT31" s="106"/>
      <c r="AU31" s="62">
        <v>653013465</v>
      </c>
      <c r="AV31" s="11">
        <v>0</v>
      </c>
      <c r="AW31" s="10">
        <v>653013465</v>
      </c>
      <c r="AX31" s="11">
        <v>0</v>
      </c>
      <c r="AY31" s="10">
        <v>653013465</v>
      </c>
      <c r="AZ31" s="11">
        <v>0</v>
      </c>
      <c r="BA31" s="10">
        <v>653013465</v>
      </c>
      <c r="BB31" s="11">
        <v>0</v>
      </c>
      <c r="BC31" s="11">
        <v>0</v>
      </c>
      <c r="BD31" s="12"/>
      <c r="BE31" s="73">
        <f t="shared" si="0"/>
        <v>0.43939028261420099</v>
      </c>
      <c r="BF31" s="8">
        <f t="shared" si="1"/>
        <v>0.43939028261420099</v>
      </c>
      <c r="BG31" s="8">
        <f t="shared" si="2"/>
        <v>0.43939028261420099</v>
      </c>
    </row>
    <row r="32" spans="1:59" x14ac:dyDescent="0.25">
      <c r="A32" s="99" t="s">
        <v>46</v>
      </c>
      <c r="B32" s="98"/>
      <c r="C32" s="99" t="s">
        <v>47</v>
      </c>
      <c r="D32" s="98"/>
      <c r="E32" s="99" t="s">
        <v>47</v>
      </c>
      <c r="F32" s="98"/>
      <c r="G32" s="99" t="s">
        <v>73</v>
      </c>
      <c r="H32" s="98"/>
      <c r="I32" s="99" t="s">
        <v>54</v>
      </c>
      <c r="J32" s="98"/>
      <c r="K32" s="98"/>
      <c r="L32" s="99"/>
      <c r="M32" s="98"/>
      <c r="N32" s="98"/>
      <c r="O32" s="99"/>
      <c r="P32" s="98"/>
      <c r="Q32" s="99"/>
      <c r="R32" s="98"/>
      <c r="S32" s="97" t="s">
        <v>75</v>
      </c>
      <c r="T32" s="98"/>
      <c r="U32" s="98"/>
      <c r="V32" s="98"/>
      <c r="W32" s="98"/>
      <c r="X32" s="98"/>
      <c r="Y32" s="98"/>
      <c r="Z32" s="98"/>
      <c r="AA32" s="99" t="s">
        <v>49</v>
      </c>
      <c r="AB32" s="98"/>
      <c r="AC32" s="98"/>
      <c r="AD32" s="98"/>
      <c r="AE32" s="98"/>
      <c r="AF32" s="99" t="s">
        <v>50</v>
      </c>
      <c r="AG32" s="98"/>
      <c r="AH32" s="98"/>
      <c r="AI32" s="4">
        <v>10</v>
      </c>
      <c r="AJ32" s="100" t="s">
        <v>51</v>
      </c>
      <c r="AK32" s="98"/>
      <c r="AL32" s="98"/>
      <c r="AM32" s="98"/>
      <c r="AN32" s="98"/>
      <c r="AO32" s="98"/>
      <c r="AP32" s="5">
        <v>419731932</v>
      </c>
      <c r="AQ32" s="5">
        <v>190412385</v>
      </c>
      <c r="AR32" s="5">
        <v>229319547</v>
      </c>
      <c r="AS32" s="101">
        <v>0</v>
      </c>
      <c r="AT32" s="98"/>
      <c r="AU32" s="61">
        <v>190412385</v>
      </c>
      <c r="AV32" s="6">
        <v>0</v>
      </c>
      <c r="AW32" s="5">
        <v>190412385</v>
      </c>
      <c r="AX32" s="6">
        <v>0</v>
      </c>
      <c r="AY32" s="5">
        <v>190412385</v>
      </c>
      <c r="AZ32" s="6">
        <v>0</v>
      </c>
      <c r="BA32" s="5">
        <v>190412385</v>
      </c>
      <c r="BB32" s="6">
        <v>0</v>
      </c>
      <c r="BC32" s="6">
        <v>0</v>
      </c>
      <c r="BD32" s="7"/>
      <c r="BE32" s="73">
        <f t="shared" si="0"/>
        <v>0.45365236829300848</v>
      </c>
      <c r="BF32" s="8">
        <f t="shared" si="1"/>
        <v>0.45365236829300848</v>
      </c>
      <c r="BG32" s="8">
        <f t="shared" si="2"/>
        <v>0.45365236829300848</v>
      </c>
    </row>
    <row r="33" spans="1:59" x14ac:dyDescent="0.25">
      <c r="A33" s="99" t="s">
        <v>46</v>
      </c>
      <c r="B33" s="98"/>
      <c r="C33" s="99" t="s">
        <v>47</v>
      </c>
      <c r="D33" s="98"/>
      <c r="E33" s="99" t="s">
        <v>47</v>
      </c>
      <c r="F33" s="98"/>
      <c r="G33" s="99" t="s">
        <v>73</v>
      </c>
      <c r="H33" s="98"/>
      <c r="I33" s="99" t="s">
        <v>76</v>
      </c>
      <c r="J33" s="98"/>
      <c r="K33" s="98"/>
      <c r="L33" s="99"/>
      <c r="M33" s="98"/>
      <c r="N33" s="98"/>
      <c r="O33" s="99"/>
      <c r="P33" s="98"/>
      <c r="Q33" s="99"/>
      <c r="R33" s="98"/>
      <c r="S33" s="97" t="s">
        <v>77</v>
      </c>
      <c r="T33" s="98"/>
      <c r="U33" s="98"/>
      <c r="V33" s="98"/>
      <c r="W33" s="98"/>
      <c r="X33" s="98"/>
      <c r="Y33" s="98"/>
      <c r="Z33" s="98"/>
      <c r="AA33" s="99" t="s">
        <v>49</v>
      </c>
      <c r="AB33" s="98"/>
      <c r="AC33" s="98"/>
      <c r="AD33" s="98"/>
      <c r="AE33" s="98"/>
      <c r="AF33" s="99" t="s">
        <v>50</v>
      </c>
      <c r="AG33" s="98"/>
      <c r="AH33" s="98"/>
      <c r="AI33" s="4">
        <v>10</v>
      </c>
      <c r="AJ33" s="100" t="s">
        <v>51</v>
      </c>
      <c r="AK33" s="98"/>
      <c r="AL33" s="98"/>
      <c r="AM33" s="98"/>
      <c r="AN33" s="98"/>
      <c r="AO33" s="98"/>
      <c r="AP33" s="5">
        <v>317512430</v>
      </c>
      <c r="AQ33" s="5">
        <v>145714327</v>
      </c>
      <c r="AR33" s="5">
        <v>171798103</v>
      </c>
      <c r="AS33" s="101">
        <v>0</v>
      </c>
      <c r="AT33" s="98"/>
      <c r="AU33" s="61">
        <v>145714327</v>
      </c>
      <c r="AV33" s="6">
        <v>0</v>
      </c>
      <c r="AW33" s="5">
        <v>145714327</v>
      </c>
      <c r="AX33" s="6">
        <v>0</v>
      </c>
      <c r="AY33" s="5">
        <v>145714327</v>
      </c>
      <c r="AZ33" s="6">
        <v>0</v>
      </c>
      <c r="BA33" s="5">
        <v>145714327</v>
      </c>
      <c r="BB33" s="6">
        <v>0</v>
      </c>
      <c r="BC33" s="6">
        <v>0</v>
      </c>
      <c r="BD33" s="7"/>
      <c r="BE33" s="73">
        <f t="shared" si="0"/>
        <v>0.45892479547966042</v>
      </c>
      <c r="BF33" s="8">
        <f t="shared" si="1"/>
        <v>0.45892479547966042</v>
      </c>
      <c r="BG33" s="8">
        <f t="shared" si="2"/>
        <v>0.45892479547966042</v>
      </c>
    </row>
    <row r="34" spans="1:59" x14ac:dyDescent="0.25">
      <c r="A34" s="99" t="s">
        <v>46</v>
      </c>
      <c r="B34" s="98"/>
      <c r="C34" s="99" t="s">
        <v>47</v>
      </c>
      <c r="D34" s="98"/>
      <c r="E34" s="99" t="s">
        <v>47</v>
      </c>
      <c r="F34" s="98"/>
      <c r="G34" s="99" t="s">
        <v>73</v>
      </c>
      <c r="H34" s="98"/>
      <c r="I34" s="99" t="s">
        <v>57</v>
      </c>
      <c r="J34" s="98"/>
      <c r="K34" s="98"/>
      <c r="L34" s="99"/>
      <c r="M34" s="98"/>
      <c r="N34" s="98"/>
      <c r="O34" s="99"/>
      <c r="P34" s="98"/>
      <c r="Q34" s="99"/>
      <c r="R34" s="98"/>
      <c r="S34" s="97" t="s">
        <v>78</v>
      </c>
      <c r="T34" s="98"/>
      <c r="U34" s="98"/>
      <c r="V34" s="98"/>
      <c r="W34" s="98"/>
      <c r="X34" s="98"/>
      <c r="Y34" s="98"/>
      <c r="Z34" s="98"/>
      <c r="AA34" s="99" t="s">
        <v>49</v>
      </c>
      <c r="AB34" s="98"/>
      <c r="AC34" s="98"/>
      <c r="AD34" s="98"/>
      <c r="AE34" s="98"/>
      <c r="AF34" s="99" t="s">
        <v>50</v>
      </c>
      <c r="AG34" s="98"/>
      <c r="AH34" s="98"/>
      <c r="AI34" s="4">
        <v>10</v>
      </c>
      <c r="AJ34" s="100" t="s">
        <v>51</v>
      </c>
      <c r="AK34" s="98"/>
      <c r="AL34" s="98"/>
      <c r="AM34" s="98"/>
      <c r="AN34" s="98"/>
      <c r="AO34" s="98"/>
      <c r="AP34" s="5">
        <v>347096191</v>
      </c>
      <c r="AQ34" s="5">
        <v>150681653</v>
      </c>
      <c r="AR34" s="5">
        <v>196414538</v>
      </c>
      <c r="AS34" s="101">
        <v>0</v>
      </c>
      <c r="AT34" s="98"/>
      <c r="AU34" s="61">
        <v>150681653</v>
      </c>
      <c r="AV34" s="6">
        <v>0</v>
      </c>
      <c r="AW34" s="5">
        <v>150681653</v>
      </c>
      <c r="AX34" s="6">
        <v>0</v>
      </c>
      <c r="AY34" s="5">
        <v>150681653</v>
      </c>
      <c r="AZ34" s="6">
        <v>0</v>
      </c>
      <c r="BA34" s="5">
        <v>150681653</v>
      </c>
      <c r="BB34" s="6">
        <v>0</v>
      </c>
      <c r="BC34" s="6">
        <v>0</v>
      </c>
      <c r="BD34" s="7"/>
      <c r="BE34" s="73">
        <f t="shared" si="0"/>
        <v>0.43412073340787538</v>
      </c>
      <c r="BF34" s="8">
        <f t="shared" si="1"/>
        <v>0.43412073340787538</v>
      </c>
      <c r="BG34" s="8">
        <f t="shared" si="2"/>
        <v>0.43412073340787538</v>
      </c>
    </row>
    <row r="35" spans="1:59" x14ac:dyDescent="0.25">
      <c r="A35" s="99" t="s">
        <v>46</v>
      </c>
      <c r="B35" s="98"/>
      <c r="C35" s="99" t="s">
        <v>47</v>
      </c>
      <c r="D35" s="98"/>
      <c r="E35" s="99" t="s">
        <v>47</v>
      </c>
      <c r="F35" s="98"/>
      <c r="G35" s="99" t="s">
        <v>73</v>
      </c>
      <c r="H35" s="98"/>
      <c r="I35" s="99" t="s">
        <v>59</v>
      </c>
      <c r="J35" s="98"/>
      <c r="K35" s="98"/>
      <c r="L35" s="99"/>
      <c r="M35" s="98"/>
      <c r="N35" s="98"/>
      <c r="O35" s="99"/>
      <c r="P35" s="98"/>
      <c r="Q35" s="99"/>
      <c r="R35" s="98"/>
      <c r="S35" s="97" t="s">
        <v>79</v>
      </c>
      <c r="T35" s="98"/>
      <c r="U35" s="98"/>
      <c r="V35" s="98"/>
      <c r="W35" s="98"/>
      <c r="X35" s="98"/>
      <c r="Y35" s="98"/>
      <c r="Z35" s="98"/>
      <c r="AA35" s="99" t="s">
        <v>49</v>
      </c>
      <c r="AB35" s="98"/>
      <c r="AC35" s="98"/>
      <c r="AD35" s="98"/>
      <c r="AE35" s="98"/>
      <c r="AF35" s="99" t="s">
        <v>50</v>
      </c>
      <c r="AG35" s="98"/>
      <c r="AH35" s="98"/>
      <c r="AI35" s="4">
        <v>10</v>
      </c>
      <c r="AJ35" s="100" t="s">
        <v>51</v>
      </c>
      <c r="AK35" s="98"/>
      <c r="AL35" s="98"/>
      <c r="AM35" s="98"/>
      <c r="AN35" s="98"/>
      <c r="AO35" s="98"/>
      <c r="AP35" s="5">
        <v>162537346</v>
      </c>
      <c r="AQ35" s="5">
        <v>68962100</v>
      </c>
      <c r="AR35" s="5">
        <v>93575246</v>
      </c>
      <c r="AS35" s="101">
        <v>0</v>
      </c>
      <c r="AT35" s="98"/>
      <c r="AU35" s="61">
        <v>68962100</v>
      </c>
      <c r="AV35" s="6">
        <v>0</v>
      </c>
      <c r="AW35" s="5">
        <v>68962100</v>
      </c>
      <c r="AX35" s="6">
        <v>0</v>
      </c>
      <c r="AY35" s="5">
        <v>68962100</v>
      </c>
      <c r="AZ35" s="6">
        <v>0</v>
      </c>
      <c r="BA35" s="5">
        <v>68962100</v>
      </c>
      <c r="BB35" s="6">
        <v>0</v>
      </c>
      <c r="BC35" s="6">
        <v>0</v>
      </c>
      <c r="BD35" s="7"/>
      <c r="BE35" s="73">
        <f t="shared" si="0"/>
        <v>0.42428464409650196</v>
      </c>
      <c r="BF35" s="8">
        <f t="shared" si="1"/>
        <v>0.42428464409650196</v>
      </c>
      <c r="BG35" s="8">
        <f t="shared" si="2"/>
        <v>0.42428464409650196</v>
      </c>
    </row>
    <row r="36" spans="1:59" x14ac:dyDescent="0.25">
      <c r="A36" s="99" t="s">
        <v>46</v>
      </c>
      <c r="B36" s="98"/>
      <c r="C36" s="99" t="s">
        <v>47</v>
      </c>
      <c r="D36" s="98"/>
      <c r="E36" s="99" t="s">
        <v>47</v>
      </c>
      <c r="F36" s="98"/>
      <c r="G36" s="99" t="s">
        <v>73</v>
      </c>
      <c r="H36" s="98"/>
      <c r="I36" s="99" t="s">
        <v>61</v>
      </c>
      <c r="J36" s="98"/>
      <c r="K36" s="98"/>
      <c r="L36" s="99"/>
      <c r="M36" s="98"/>
      <c r="N36" s="98"/>
      <c r="O36" s="99"/>
      <c r="P36" s="98"/>
      <c r="Q36" s="99"/>
      <c r="R36" s="98"/>
      <c r="S36" s="97" t="s">
        <v>80</v>
      </c>
      <c r="T36" s="98"/>
      <c r="U36" s="98"/>
      <c r="V36" s="98"/>
      <c r="W36" s="98"/>
      <c r="X36" s="98"/>
      <c r="Y36" s="98"/>
      <c r="Z36" s="98"/>
      <c r="AA36" s="99" t="s">
        <v>49</v>
      </c>
      <c r="AB36" s="98"/>
      <c r="AC36" s="98"/>
      <c r="AD36" s="98"/>
      <c r="AE36" s="98"/>
      <c r="AF36" s="99" t="s">
        <v>50</v>
      </c>
      <c r="AG36" s="98"/>
      <c r="AH36" s="98"/>
      <c r="AI36" s="4">
        <v>10</v>
      </c>
      <c r="AJ36" s="100" t="s">
        <v>51</v>
      </c>
      <c r="AK36" s="98"/>
      <c r="AL36" s="98"/>
      <c r="AM36" s="98"/>
      <c r="AN36" s="98"/>
      <c r="AO36" s="98"/>
      <c r="AP36" s="5">
        <v>35564884</v>
      </c>
      <c r="AQ36" s="5">
        <v>11021600</v>
      </c>
      <c r="AR36" s="5">
        <v>24543284</v>
      </c>
      <c r="AS36" s="101">
        <v>0</v>
      </c>
      <c r="AT36" s="98"/>
      <c r="AU36" s="61">
        <v>11021600</v>
      </c>
      <c r="AV36" s="6">
        <v>0</v>
      </c>
      <c r="AW36" s="5">
        <v>11021600</v>
      </c>
      <c r="AX36" s="6">
        <v>0</v>
      </c>
      <c r="AY36" s="5">
        <v>11021600</v>
      </c>
      <c r="AZ36" s="6">
        <v>0</v>
      </c>
      <c r="BA36" s="5">
        <v>11021600</v>
      </c>
      <c r="BB36" s="6">
        <v>0</v>
      </c>
      <c r="BC36" s="6">
        <v>0</v>
      </c>
      <c r="BD36" s="7"/>
      <c r="BE36" s="73">
        <f t="shared" si="0"/>
        <v>0.30990119354810775</v>
      </c>
      <c r="BF36" s="8">
        <f t="shared" si="1"/>
        <v>0.30990119354810775</v>
      </c>
      <c r="BG36" s="8">
        <f t="shared" si="2"/>
        <v>0.30990119354810775</v>
      </c>
    </row>
    <row r="37" spans="1:59" x14ac:dyDescent="0.25">
      <c r="A37" s="99" t="s">
        <v>46</v>
      </c>
      <c r="B37" s="98"/>
      <c r="C37" s="99" t="s">
        <v>47</v>
      </c>
      <c r="D37" s="98"/>
      <c r="E37" s="99" t="s">
        <v>47</v>
      </c>
      <c r="F37" s="98"/>
      <c r="G37" s="99" t="s">
        <v>73</v>
      </c>
      <c r="H37" s="98"/>
      <c r="I37" s="99" t="s">
        <v>63</v>
      </c>
      <c r="J37" s="98"/>
      <c r="K37" s="98"/>
      <c r="L37" s="99"/>
      <c r="M37" s="98"/>
      <c r="N37" s="98"/>
      <c r="O37" s="99"/>
      <c r="P37" s="98"/>
      <c r="Q37" s="99"/>
      <c r="R37" s="98"/>
      <c r="S37" s="97" t="s">
        <v>81</v>
      </c>
      <c r="T37" s="98"/>
      <c r="U37" s="98"/>
      <c r="V37" s="98"/>
      <c r="W37" s="98"/>
      <c r="X37" s="98"/>
      <c r="Y37" s="98"/>
      <c r="Z37" s="98"/>
      <c r="AA37" s="99" t="s">
        <v>49</v>
      </c>
      <c r="AB37" s="98"/>
      <c r="AC37" s="98"/>
      <c r="AD37" s="98"/>
      <c r="AE37" s="98"/>
      <c r="AF37" s="99" t="s">
        <v>50</v>
      </c>
      <c r="AG37" s="98"/>
      <c r="AH37" s="98"/>
      <c r="AI37" s="4">
        <v>10</v>
      </c>
      <c r="AJ37" s="100" t="s">
        <v>51</v>
      </c>
      <c r="AK37" s="98"/>
      <c r="AL37" s="98"/>
      <c r="AM37" s="98"/>
      <c r="AN37" s="98"/>
      <c r="AO37" s="98"/>
      <c r="AP37" s="5">
        <v>121370612</v>
      </c>
      <c r="AQ37" s="5">
        <v>51727800</v>
      </c>
      <c r="AR37" s="5">
        <v>69642812</v>
      </c>
      <c r="AS37" s="101">
        <v>0</v>
      </c>
      <c r="AT37" s="98"/>
      <c r="AU37" s="61">
        <v>51727800</v>
      </c>
      <c r="AV37" s="6">
        <v>0</v>
      </c>
      <c r="AW37" s="5">
        <v>51727800</v>
      </c>
      <c r="AX37" s="6">
        <v>0</v>
      </c>
      <c r="AY37" s="5">
        <v>51727800</v>
      </c>
      <c r="AZ37" s="6">
        <v>0</v>
      </c>
      <c r="BA37" s="5">
        <v>51727800</v>
      </c>
      <c r="BB37" s="6">
        <v>0</v>
      </c>
      <c r="BC37" s="6">
        <v>0</v>
      </c>
      <c r="BD37" s="7"/>
      <c r="BE37" s="73">
        <f t="shared" si="0"/>
        <v>0.42619707643889937</v>
      </c>
      <c r="BF37" s="8">
        <f t="shared" si="1"/>
        <v>0.42619707643889937</v>
      </c>
      <c r="BG37" s="8">
        <f t="shared" si="2"/>
        <v>0.42619707643889937</v>
      </c>
    </row>
    <row r="38" spans="1:59" x14ac:dyDescent="0.25">
      <c r="A38" s="99" t="s">
        <v>46</v>
      </c>
      <c r="B38" s="98"/>
      <c r="C38" s="99" t="s">
        <v>47</v>
      </c>
      <c r="D38" s="98"/>
      <c r="E38" s="99" t="s">
        <v>47</v>
      </c>
      <c r="F38" s="98"/>
      <c r="G38" s="99" t="s">
        <v>73</v>
      </c>
      <c r="H38" s="98"/>
      <c r="I38" s="99" t="s">
        <v>65</v>
      </c>
      <c r="J38" s="98"/>
      <c r="K38" s="98"/>
      <c r="L38" s="99"/>
      <c r="M38" s="98"/>
      <c r="N38" s="98"/>
      <c r="O38" s="99"/>
      <c r="P38" s="98"/>
      <c r="Q38" s="99"/>
      <c r="R38" s="98"/>
      <c r="S38" s="97" t="s">
        <v>82</v>
      </c>
      <c r="T38" s="98"/>
      <c r="U38" s="98"/>
      <c r="V38" s="98"/>
      <c r="W38" s="98"/>
      <c r="X38" s="98"/>
      <c r="Y38" s="98"/>
      <c r="Z38" s="98"/>
      <c r="AA38" s="99" t="s">
        <v>49</v>
      </c>
      <c r="AB38" s="98"/>
      <c r="AC38" s="98"/>
      <c r="AD38" s="98"/>
      <c r="AE38" s="98"/>
      <c r="AF38" s="99" t="s">
        <v>50</v>
      </c>
      <c r="AG38" s="98"/>
      <c r="AH38" s="98"/>
      <c r="AI38" s="4">
        <v>10</v>
      </c>
      <c r="AJ38" s="100" t="s">
        <v>51</v>
      </c>
      <c r="AK38" s="98"/>
      <c r="AL38" s="98"/>
      <c r="AM38" s="98"/>
      <c r="AN38" s="98"/>
      <c r="AO38" s="98"/>
      <c r="AP38" s="5">
        <v>82367549</v>
      </c>
      <c r="AQ38" s="5">
        <v>34493600</v>
      </c>
      <c r="AR38" s="5">
        <v>47873949</v>
      </c>
      <c r="AS38" s="101">
        <v>0</v>
      </c>
      <c r="AT38" s="98"/>
      <c r="AU38" s="61">
        <v>34493600</v>
      </c>
      <c r="AV38" s="6">
        <v>0</v>
      </c>
      <c r="AW38" s="5">
        <v>34493600</v>
      </c>
      <c r="AX38" s="6">
        <v>0</v>
      </c>
      <c r="AY38" s="5">
        <v>34493600</v>
      </c>
      <c r="AZ38" s="6">
        <v>0</v>
      </c>
      <c r="BA38" s="5">
        <v>34493600</v>
      </c>
      <c r="BB38" s="6">
        <v>0</v>
      </c>
      <c r="BC38" s="6">
        <v>0</v>
      </c>
      <c r="BD38" s="7"/>
      <c r="BE38" s="73">
        <f t="shared" si="0"/>
        <v>0.41877657425498965</v>
      </c>
      <c r="BF38" s="8">
        <f t="shared" si="1"/>
        <v>0.41877657425498965</v>
      </c>
      <c r="BG38" s="8">
        <f t="shared" si="2"/>
        <v>0.41877657425498965</v>
      </c>
    </row>
    <row r="39" spans="1:59" s="13" customFormat="1" x14ac:dyDescent="0.25">
      <c r="A39" s="108" t="s">
        <v>46</v>
      </c>
      <c r="B39" s="106"/>
      <c r="C39" s="108" t="s">
        <v>47</v>
      </c>
      <c r="D39" s="106"/>
      <c r="E39" s="108" t="s">
        <v>47</v>
      </c>
      <c r="F39" s="106"/>
      <c r="G39" s="108" t="s">
        <v>83</v>
      </c>
      <c r="H39" s="106"/>
      <c r="I39" s="108"/>
      <c r="J39" s="106"/>
      <c r="K39" s="106"/>
      <c r="L39" s="108"/>
      <c r="M39" s="106"/>
      <c r="N39" s="106"/>
      <c r="O39" s="108"/>
      <c r="P39" s="106"/>
      <c r="Q39" s="108"/>
      <c r="R39" s="106"/>
      <c r="S39" s="109" t="s">
        <v>84</v>
      </c>
      <c r="T39" s="106"/>
      <c r="U39" s="106"/>
      <c r="V39" s="106"/>
      <c r="W39" s="106"/>
      <c r="X39" s="106"/>
      <c r="Y39" s="106"/>
      <c r="Z39" s="106"/>
      <c r="AA39" s="108" t="s">
        <v>49</v>
      </c>
      <c r="AB39" s="106"/>
      <c r="AC39" s="106"/>
      <c r="AD39" s="106"/>
      <c r="AE39" s="106"/>
      <c r="AF39" s="108" t="s">
        <v>50</v>
      </c>
      <c r="AG39" s="106"/>
      <c r="AH39" s="106"/>
      <c r="AI39" s="9">
        <v>10</v>
      </c>
      <c r="AJ39" s="105" t="s">
        <v>51</v>
      </c>
      <c r="AK39" s="106"/>
      <c r="AL39" s="106"/>
      <c r="AM39" s="106"/>
      <c r="AN39" s="106"/>
      <c r="AO39" s="106"/>
      <c r="AP39" s="10">
        <v>542777418</v>
      </c>
      <c r="AQ39" s="10">
        <v>293519604</v>
      </c>
      <c r="AR39" s="10">
        <v>249257814</v>
      </c>
      <c r="AS39" s="107">
        <v>0</v>
      </c>
      <c r="AT39" s="106"/>
      <c r="AU39" s="62">
        <v>293519604</v>
      </c>
      <c r="AV39" s="11">
        <v>0</v>
      </c>
      <c r="AW39" s="10">
        <v>293519604</v>
      </c>
      <c r="AX39" s="11">
        <v>0</v>
      </c>
      <c r="AY39" s="10">
        <v>293519604</v>
      </c>
      <c r="AZ39" s="11">
        <v>0</v>
      </c>
      <c r="BA39" s="10">
        <v>293519604</v>
      </c>
      <c r="BB39" s="11">
        <v>0</v>
      </c>
      <c r="BC39" s="11">
        <v>0</v>
      </c>
      <c r="BD39" s="12"/>
      <c r="BE39" s="73">
        <f t="shared" si="0"/>
        <v>0.54077342620764668</v>
      </c>
      <c r="BF39" s="8">
        <f t="shared" si="1"/>
        <v>0.54077342620764668</v>
      </c>
      <c r="BG39" s="8">
        <f t="shared" si="2"/>
        <v>0.54077342620764668</v>
      </c>
    </row>
    <row r="40" spans="1:59" x14ac:dyDescent="0.25">
      <c r="A40" s="99" t="s">
        <v>46</v>
      </c>
      <c r="B40" s="98"/>
      <c r="C40" s="99" t="s">
        <v>47</v>
      </c>
      <c r="D40" s="98"/>
      <c r="E40" s="99" t="s">
        <v>47</v>
      </c>
      <c r="F40" s="98"/>
      <c r="G40" s="99" t="s">
        <v>83</v>
      </c>
      <c r="H40" s="98"/>
      <c r="I40" s="99" t="s">
        <v>54</v>
      </c>
      <c r="J40" s="98"/>
      <c r="K40" s="98"/>
      <c r="L40" s="99"/>
      <c r="M40" s="98"/>
      <c r="N40" s="98"/>
      <c r="O40" s="99"/>
      <c r="P40" s="98"/>
      <c r="Q40" s="99"/>
      <c r="R40" s="98"/>
      <c r="S40" s="97" t="s">
        <v>85</v>
      </c>
      <c r="T40" s="98"/>
      <c r="U40" s="98"/>
      <c r="V40" s="98"/>
      <c r="W40" s="98"/>
      <c r="X40" s="98"/>
      <c r="Y40" s="98"/>
      <c r="Z40" s="98"/>
      <c r="AA40" s="99" t="s">
        <v>49</v>
      </c>
      <c r="AB40" s="98"/>
      <c r="AC40" s="98"/>
      <c r="AD40" s="98"/>
      <c r="AE40" s="98"/>
      <c r="AF40" s="99" t="s">
        <v>50</v>
      </c>
      <c r="AG40" s="98"/>
      <c r="AH40" s="98"/>
      <c r="AI40" s="4">
        <v>10</v>
      </c>
      <c r="AJ40" s="100" t="s">
        <v>51</v>
      </c>
      <c r="AK40" s="98"/>
      <c r="AL40" s="98"/>
      <c r="AM40" s="98"/>
      <c r="AN40" s="98"/>
      <c r="AO40" s="98"/>
      <c r="AP40" s="5">
        <v>245607266</v>
      </c>
      <c r="AQ40" s="5">
        <v>119918003</v>
      </c>
      <c r="AR40" s="5">
        <v>125689263</v>
      </c>
      <c r="AS40" s="101">
        <v>0</v>
      </c>
      <c r="AT40" s="98"/>
      <c r="AU40" s="61">
        <v>119918003</v>
      </c>
      <c r="AV40" s="6">
        <v>0</v>
      </c>
      <c r="AW40" s="5">
        <v>119918003</v>
      </c>
      <c r="AX40" s="6">
        <v>0</v>
      </c>
      <c r="AY40" s="5">
        <v>119918003</v>
      </c>
      <c r="AZ40" s="6">
        <v>0</v>
      </c>
      <c r="BA40" s="5">
        <v>119918003</v>
      </c>
      <c r="BB40" s="6">
        <v>0</v>
      </c>
      <c r="BC40" s="6">
        <v>0</v>
      </c>
      <c r="BD40" s="7"/>
      <c r="BE40" s="73">
        <f t="shared" si="0"/>
        <v>0.4882510397717631</v>
      </c>
      <c r="BF40" s="8">
        <f t="shared" si="1"/>
        <v>0.4882510397717631</v>
      </c>
      <c r="BG40" s="8">
        <f t="shared" si="2"/>
        <v>0.4882510397717631</v>
      </c>
    </row>
    <row r="41" spans="1:59" x14ac:dyDescent="0.25">
      <c r="A41" s="99" t="s">
        <v>46</v>
      </c>
      <c r="B41" s="98"/>
      <c r="C41" s="99" t="s">
        <v>47</v>
      </c>
      <c r="D41" s="98"/>
      <c r="E41" s="99" t="s">
        <v>47</v>
      </c>
      <c r="F41" s="98"/>
      <c r="G41" s="99" t="s">
        <v>83</v>
      </c>
      <c r="H41" s="98"/>
      <c r="I41" s="99" t="s">
        <v>54</v>
      </c>
      <c r="J41" s="98"/>
      <c r="K41" s="98"/>
      <c r="L41" s="99" t="s">
        <v>54</v>
      </c>
      <c r="M41" s="98"/>
      <c r="N41" s="98"/>
      <c r="O41" s="99"/>
      <c r="P41" s="98"/>
      <c r="Q41" s="99"/>
      <c r="R41" s="98"/>
      <c r="S41" s="97" t="s">
        <v>86</v>
      </c>
      <c r="T41" s="98"/>
      <c r="U41" s="98"/>
      <c r="V41" s="98"/>
      <c r="W41" s="98"/>
      <c r="X41" s="98"/>
      <c r="Y41" s="98"/>
      <c r="Z41" s="98"/>
      <c r="AA41" s="99" t="s">
        <v>49</v>
      </c>
      <c r="AB41" s="98"/>
      <c r="AC41" s="98"/>
      <c r="AD41" s="98"/>
      <c r="AE41" s="98"/>
      <c r="AF41" s="99" t="s">
        <v>50</v>
      </c>
      <c r="AG41" s="98"/>
      <c r="AH41" s="98"/>
      <c r="AI41" s="4">
        <v>10</v>
      </c>
      <c r="AJ41" s="100" t="s">
        <v>51</v>
      </c>
      <c r="AK41" s="98"/>
      <c r="AL41" s="98"/>
      <c r="AM41" s="98"/>
      <c r="AN41" s="98"/>
      <c r="AO41" s="98"/>
      <c r="AP41" s="5">
        <v>126942132</v>
      </c>
      <c r="AQ41" s="5">
        <v>56909952</v>
      </c>
      <c r="AR41" s="5">
        <v>70032180</v>
      </c>
      <c r="AS41" s="101">
        <v>0</v>
      </c>
      <c r="AT41" s="98"/>
      <c r="AU41" s="61">
        <v>56909952</v>
      </c>
      <c r="AV41" s="6">
        <v>0</v>
      </c>
      <c r="AW41" s="5">
        <v>56909952</v>
      </c>
      <c r="AX41" s="6">
        <v>0</v>
      </c>
      <c r="AY41" s="5">
        <v>56909952</v>
      </c>
      <c r="AZ41" s="6">
        <v>0</v>
      </c>
      <c r="BA41" s="5">
        <v>56909952</v>
      </c>
      <c r="BB41" s="6">
        <v>0</v>
      </c>
      <c r="BC41" s="6">
        <v>0</v>
      </c>
      <c r="BD41" s="7"/>
      <c r="BE41" s="73">
        <f t="shared" si="0"/>
        <v>0.44831413419147553</v>
      </c>
      <c r="BF41" s="8">
        <f t="shared" si="1"/>
        <v>0.44831413419147553</v>
      </c>
      <c r="BG41" s="8">
        <f t="shared" si="2"/>
        <v>0.44831413419147553</v>
      </c>
    </row>
    <row r="42" spans="1:59" x14ac:dyDescent="0.25">
      <c r="A42" s="99" t="s">
        <v>46</v>
      </c>
      <c r="B42" s="98"/>
      <c r="C42" s="99" t="s">
        <v>47</v>
      </c>
      <c r="D42" s="98"/>
      <c r="E42" s="99" t="s">
        <v>47</v>
      </c>
      <c r="F42" s="98"/>
      <c r="G42" s="99" t="s">
        <v>83</v>
      </c>
      <c r="H42" s="98"/>
      <c r="I42" s="99" t="s">
        <v>54</v>
      </c>
      <c r="J42" s="98"/>
      <c r="K42" s="98"/>
      <c r="L42" s="99" t="s">
        <v>76</v>
      </c>
      <c r="M42" s="98"/>
      <c r="N42" s="98"/>
      <c r="O42" s="99"/>
      <c r="P42" s="98"/>
      <c r="Q42" s="99"/>
      <c r="R42" s="98"/>
      <c r="S42" s="97" t="s">
        <v>87</v>
      </c>
      <c r="T42" s="98"/>
      <c r="U42" s="98"/>
      <c r="V42" s="98"/>
      <c r="W42" s="98"/>
      <c r="X42" s="98"/>
      <c r="Y42" s="98"/>
      <c r="Z42" s="98"/>
      <c r="AA42" s="99" t="s">
        <v>49</v>
      </c>
      <c r="AB42" s="98"/>
      <c r="AC42" s="98"/>
      <c r="AD42" s="98"/>
      <c r="AE42" s="98"/>
      <c r="AF42" s="99" t="s">
        <v>50</v>
      </c>
      <c r="AG42" s="98"/>
      <c r="AH42" s="98"/>
      <c r="AI42" s="4">
        <v>10</v>
      </c>
      <c r="AJ42" s="100" t="s">
        <v>51</v>
      </c>
      <c r="AK42" s="98"/>
      <c r="AL42" s="98"/>
      <c r="AM42" s="98"/>
      <c r="AN42" s="98"/>
      <c r="AO42" s="98"/>
      <c r="AP42" s="5">
        <v>100938826</v>
      </c>
      <c r="AQ42" s="5">
        <v>53956118</v>
      </c>
      <c r="AR42" s="5">
        <v>46982708</v>
      </c>
      <c r="AS42" s="101">
        <v>0</v>
      </c>
      <c r="AT42" s="98"/>
      <c r="AU42" s="61">
        <v>53956118</v>
      </c>
      <c r="AV42" s="6">
        <v>0</v>
      </c>
      <c r="AW42" s="5">
        <v>53956118</v>
      </c>
      <c r="AX42" s="6">
        <v>0</v>
      </c>
      <c r="AY42" s="5">
        <v>53956118</v>
      </c>
      <c r="AZ42" s="6">
        <v>0</v>
      </c>
      <c r="BA42" s="5">
        <v>53956118</v>
      </c>
      <c r="BB42" s="6">
        <v>0</v>
      </c>
      <c r="BC42" s="6">
        <v>0</v>
      </c>
      <c r="BD42" s="7"/>
      <c r="BE42" s="73">
        <f t="shared" si="0"/>
        <v>0.53454275364764003</v>
      </c>
      <c r="BF42" s="8">
        <f t="shared" si="1"/>
        <v>0.53454275364764003</v>
      </c>
      <c r="BG42" s="8">
        <f t="shared" si="2"/>
        <v>0.53454275364764003</v>
      </c>
    </row>
    <row r="43" spans="1:59" x14ac:dyDescent="0.25">
      <c r="A43" s="99" t="s">
        <v>46</v>
      </c>
      <c r="B43" s="98"/>
      <c r="C43" s="99" t="s">
        <v>47</v>
      </c>
      <c r="D43" s="98"/>
      <c r="E43" s="99" t="s">
        <v>47</v>
      </c>
      <c r="F43" s="98"/>
      <c r="G43" s="99" t="s">
        <v>83</v>
      </c>
      <c r="H43" s="98"/>
      <c r="I43" s="99" t="s">
        <v>54</v>
      </c>
      <c r="J43" s="98"/>
      <c r="K43" s="98"/>
      <c r="L43" s="99" t="s">
        <v>57</v>
      </c>
      <c r="M43" s="98"/>
      <c r="N43" s="98"/>
      <c r="O43" s="99"/>
      <c r="P43" s="98"/>
      <c r="Q43" s="99"/>
      <c r="R43" s="98"/>
      <c r="S43" s="97" t="s">
        <v>88</v>
      </c>
      <c r="T43" s="98"/>
      <c r="U43" s="98"/>
      <c r="V43" s="98"/>
      <c r="W43" s="98"/>
      <c r="X43" s="98"/>
      <c r="Y43" s="98"/>
      <c r="Z43" s="98"/>
      <c r="AA43" s="99" t="s">
        <v>49</v>
      </c>
      <c r="AB43" s="98"/>
      <c r="AC43" s="98"/>
      <c r="AD43" s="98"/>
      <c r="AE43" s="98"/>
      <c r="AF43" s="99" t="s">
        <v>50</v>
      </c>
      <c r="AG43" s="98"/>
      <c r="AH43" s="98"/>
      <c r="AI43" s="4">
        <v>10</v>
      </c>
      <c r="AJ43" s="100" t="s">
        <v>51</v>
      </c>
      <c r="AK43" s="98"/>
      <c r="AL43" s="98"/>
      <c r="AM43" s="98"/>
      <c r="AN43" s="98"/>
      <c r="AO43" s="98"/>
      <c r="AP43" s="5">
        <v>17726308</v>
      </c>
      <c r="AQ43" s="5">
        <v>9051933</v>
      </c>
      <c r="AR43" s="5">
        <v>8674375</v>
      </c>
      <c r="AS43" s="101">
        <v>0</v>
      </c>
      <c r="AT43" s="98"/>
      <c r="AU43" s="61">
        <v>9051933</v>
      </c>
      <c r="AV43" s="6">
        <v>0</v>
      </c>
      <c r="AW43" s="5">
        <v>9051933</v>
      </c>
      <c r="AX43" s="6">
        <v>0</v>
      </c>
      <c r="AY43" s="5">
        <v>9051933</v>
      </c>
      <c r="AZ43" s="6">
        <v>0</v>
      </c>
      <c r="BA43" s="5">
        <v>9051933</v>
      </c>
      <c r="BB43" s="6">
        <v>0</v>
      </c>
      <c r="BC43" s="6">
        <v>0</v>
      </c>
      <c r="BD43" s="7"/>
      <c r="BE43" s="73">
        <f t="shared" si="0"/>
        <v>0.51064965135435991</v>
      </c>
      <c r="BF43" s="8">
        <f t="shared" si="1"/>
        <v>0.51064965135435991</v>
      </c>
      <c r="BG43" s="8">
        <f t="shared" si="2"/>
        <v>0.51064965135435991</v>
      </c>
    </row>
    <row r="44" spans="1:59" x14ac:dyDescent="0.25">
      <c r="A44" s="99" t="s">
        <v>46</v>
      </c>
      <c r="B44" s="98"/>
      <c r="C44" s="99" t="s">
        <v>47</v>
      </c>
      <c r="D44" s="98"/>
      <c r="E44" s="99" t="s">
        <v>47</v>
      </c>
      <c r="F44" s="98"/>
      <c r="G44" s="99" t="s">
        <v>83</v>
      </c>
      <c r="H44" s="98"/>
      <c r="I44" s="99" t="s">
        <v>76</v>
      </c>
      <c r="J44" s="98"/>
      <c r="K44" s="98"/>
      <c r="L44" s="99"/>
      <c r="M44" s="98"/>
      <c r="N44" s="98"/>
      <c r="O44" s="99"/>
      <c r="P44" s="98"/>
      <c r="Q44" s="99"/>
      <c r="R44" s="98"/>
      <c r="S44" s="97" t="s">
        <v>89</v>
      </c>
      <c r="T44" s="98"/>
      <c r="U44" s="98"/>
      <c r="V44" s="98"/>
      <c r="W44" s="98"/>
      <c r="X44" s="98"/>
      <c r="Y44" s="98"/>
      <c r="Z44" s="98"/>
      <c r="AA44" s="99" t="s">
        <v>49</v>
      </c>
      <c r="AB44" s="98"/>
      <c r="AC44" s="98"/>
      <c r="AD44" s="98"/>
      <c r="AE44" s="98"/>
      <c r="AF44" s="99" t="s">
        <v>50</v>
      </c>
      <c r="AG44" s="98"/>
      <c r="AH44" s="98"/>
      <c r="AI44" s="4">
        <v>10</v>
      </c>
      <c r="AJ44" s="100" t="s">
        <v>51</v>
      </c>
      <c r="AK44" s="98"/>
      <c r="AL44" s="98"/>
      <c r="AM44" s="98"/>
      <c r="AN44" s="98"/>
      <c r="AO44" s="98"/>
      <c r="AP44" s="5">
        <v>155562474</v>
      </c>
      <c r="AQ44" s="5">
        <v>91879931</v>
      </c>
      <c r="AR44" s="5">
        <v>63682543</v>
      </c>
      <c r="AS44" s="101">
        <v>0</v>
      </c>
      <c r="AT44" s="98"/>
      <c r="AU44" s="61">
        <v>91879931</v>
      </c>
      <c r="AV44" s="6">
        <v>0</v>
      </c>
      <c r="AW44" s="5">
        <v>91879931</v>
      </c>
      <c r="AX44" s="6">
        <v>0</v>
      </c>
      <c r="AY44" s="5">
        <v>91879931</v>
      </c>
      <c r="AZ44" s="6">
        <v>0</v>
      </c>
      <c r="BA44" s="5">
        <v>91879931</v>
      </c>
      <c r="BB44" s="6">
        <v>0</v>
      </c>
      <c r="BC44" s="6">
        <v>0</v>
      </c>
      <c r="BD44" s="7"/>
      <c r="BE44" s="73">
        <f t="shared" si="0"/>
        <v>0.59063043057543552</v>
      </c>
      <c r="BF44" s="8">
        <f t="shared" si="1"/>
        <v>0.59063043057543552</v>
      </c>
      <c r="BG44" s="8">
        <f t="shared" si="2"/>
        <v>0.59063043057543552</v>
      </c>
    </row>
    <row r="45" spans="1:59" x14ac:dyDescent="0.25">
      <c r="A45" s="99" t="s">
        <v>46</v>
      </c>
      <c r="B45" s="98"/>
      <c r="C45" s="99" t="s">
        <v>47</v>
      </c>
      <c r="D45" s="98"/>
      <c r="E45" s="99" t="s">
        <v>47</v>
      </c>
      <c r="F45" s="98"/>
      <c r="G45" s="99" t="s">
        <v>83</v>
      </c>
      <c r="H45" s="98"/>
      <c r="I45" s="99" t="s">
        <v>90</v>
      </c>
      <c r="J45" s="98"/>
      <c r="K45" s="98"/>
      <c r="L45" s="99"/>
      <c r="M45" s="98"/>
      <c r="N45" s="98"/>
      <c r="O45" s="99"/>
      <c r="P45" s="98"/>
      <c r="Q45" s="99"/>
      <c r="R45" s="98"/>
      <c r="S45" s="97" t="s">
        <v>91</v>
      </c>
      <c r="T45" s="98"/>
      <c r="U45" s="98"/>
      <c r="V45" s="98"/>
      <c r="W45" s="98"/>
      <c r="X45" s="98"/>
      <c r="Y45" s="98"/>
      <c r="Z45" s="98"/>
      <c r="AA45" s="99" t="s">
        <v>49</v>
      </c>
      <c r="AB45" s="98"/>
      <c r="AC45" s="98"/>
      <c r="AD45" s="98"/>
      <c r="AE45" s="98"/>
      <c r="AF45" s="99" t="s">
        <v>50</v>
      </c>
      <c r="AG45" s="98"/>
      <c r="AH45" s="98"/>
      <c r="AI45" s="4">
        <v>10</v>
      </c>
      <c r="AJ45" s="100" t="s">
        <v>51</v>
      </c>
      <c r="AK45" s="98"/>
      <c r="AL45" s="98"/>
      <c r="AM45" s="98"/>
      <c r="AN45" s="98"/>
      <c r="AO45" s="98"/>
      <c r="AP45" s="5">
        <v>64592166</v>
      </c>
      <c r="AQ45" s="5">
        <v>40036096</v>
      </c>
      <c r="AR45" s="5">
        <v>24556070</v>
      </c>
      <c r="AS45" s="101">
        <v>0</v>
      </c>
      <c r="AT45" s="98"/>
      <c r="AU45" s="61">
        <v>40036096</v>
      </c>
      <c r="AV45" s="6">
        <v>0</v>
      </c>
      <c r="AW45" s="5">
        <v>40036096</v>
      </c>
      <c r="AX45" s="6">
        <v>0</v>
      </c>
      <c r="AY45" s="5">
        <v>40036096</v>
      </c>
      <c r="AZ45" s="6">
        <v>0</v>
      </c>
      <c r="BA45" s="5">
        <v>40036096</v>
      </c>
      <c r="BB45" s="6">
        <v>0</v>
      </c>
      <c r="BC45" s="6">
        <v>0</v>
      </c>
      <c r="BD45" s="7"/>
      <c r="BE45" s="73">
        <f t="shared" si="0"/>
        <v>0.61982897430626493</v>
      </c>
      <c r="BF45" s="8">
        <f t="shared" si="1"/>
        <v>0.61982897430626493</v>
      </c>
      <c r="BG45" s="8">
        <f t="shared" si="2"/>
        <v>0.61982897430626493</v>
      </c>
    </row>
    <row r="46" spans="1:59" x14ac:dyDescent="0.25">
      <c r="A46" s="99" t="s">
        <v>46</v>
      </c>
      <c r="B46" s="98"/>
      <c r="C46" s="99" t="s">
        <v>47</v>
      </c>
      <c r="D46" s="98"/>
      <c r="E46" s="99" t="s">
        <v>47</v>
      </c>
      <c r="F46" s="98"/>
      <c r="G46" s="99" t="s">
        <v>83</v>
      </c>
      <c r="H46" s="98"/>
      <c r="I46" s="99" t="s">
        <v>92</v>
      </c>
      <c r="J46" s="98"/>
      <c r="K46" s="98"/>
      <c r="L46" s="99"/>
      <c r="M46" s="98"/>
      <c r="N46" s="98"/>
      <c r="O46" s="99"/>
      <c r="P46" s="98"/>
      <c r="Q46" s="99"/>
      <c r="R46" s="98"/>
      <c r="S46" s="97" t="s">
        <v>93</v>
      </c>
      <c r="T46" s="98"/>
      <c r="U46" s="98"/>
      <c r="V46" s="98"/>
      <c r="W46" s="98"/>
      <c r="X46" s="98"/>
      <c r="Y46" s="98"/>
      <c r="Z46" s="98"/>
      <c r="AA46" s="99" t="s">
        <v>49</v>
      </c>
      <c r="AB46" s="98"/>
      <c r="AC46" s="98"/>
      <c r="AD46" s="98"/>
      <c r="AE46" s="98"/>
      <c r="AF46" s="99" t="s">
        <v>50</v>
      </c>
      <c r="AG46" s="98"/>
      <c r="AH46" s="98"/>
      <c r="AI46" s="4">
        <v>10</v>
      </c>
      <c r="AJ46" s="100" t="s">
        <v>51</v>
      </c>
      <c r="AK46" s="98"/>
      <c r="AL46" s="98"/>
      <c r="AM46" s="98"/>
      <c r="AN46" s="98"/>
      <c r="AO46" s="98"/>
      <c r="AP46" s="5">
        <v>77015512</v>
      </c>
      <c r="AQ46" s="5">
        <v>41685574</v>
      </c>
      <c r="AR46" s="5">
        <v>35329938</v>
      </c>
      <c r="AS46" s="101">
        <v>0</v>
      </c>
      <c r="AT46" s="98"/>
      <c r="AU46" s="61">
        <v>41685574</v>
      </c>
      <c r="AV46" s="6">
        <v>0</v>
      </c>
      <c r="AW46" s="5">
        <v>41685574</v>
      </c>
      <c r="AX46" s="6">
        <v>0</v>
      </c>
      <c r="AY46" s="5">
        <v>41685574</v>
      </c>
      <c r="AZ46" s="6">
        <v>0</v>
      </c>
      <c r="BA46" s="5">
        <v>41685574</v>
      </c>
      <c r="BB46" s="6">
        <v>0</v>
      </c>
      <c r="BC46" s="6">
        <v>0</v>
      </c>
      <c r="BD46" s="7"/>
      <c r="BE46" s="73">
        <f t="shared" si="0"/>
        <v>0.54126205120859294</v>
      </c>
      <c r="BF46" s="8">
        <f t="shared" si="1"/>
        <v>0.54126205120859294</v>
      </c>
      <c r="BG46" s="8">
        <f t="shared" si="2"/>
        <v>0.54126205120859294</v>
      </c>
    </row>
    <row r="47" spans="1:59" s="16" customFormat="1" x14ac:dyDescent="0.25">
      <c r="A47" s="113" t="s">
        <v>94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68">
        <f>+AP39+AP31+AP20</f>
        <v>6224081767</v>
      </c>
      <c r="AQ47" s="14">
        <f>+AQ39+AQ31+AQ20</f>
        <v>2686754306</v>
      </c>
      <c r="AR47" s="14">
        <f>+AR39+AR31+AR20</f>
        <v>3537327461</v>
      </c>
      <c r="AS47" s="116">
        <f>+AS39+AS31+AS20</f>
        <v>0</v>
      </c>
      <c r="AT47" s="116"/>
      <c r="AU47" s="67">
        <f>+AU39+AU31+AU20</f>
        <v>2686754306</v>
      </c>
      <c r="AV47" s="14">
        <f t="shared" ref="AV47:BC47" si="3">+AV39+AV31+AV20</f>
        <v>0</v>
      </c>
      <c r="AW47" s="14">
        <f t="shared" si="3"/>
        <v>2686754306</v>
      </c>
      <c r="AX47" s="14">
        <f t="shared" si="3"/>
        <v>0</v>
      </c>
      <c r="AY47" s="68">
        <f t="shared" si="3"/>
        <v>2686754306</v>
      </c>
      <c r="AZ47" s="14">
        <f t="shared" si="3"/>
        <v>0</v>
      </c>
      <c r="BA47" s="14">
        <f t="shared" si="3"/>
        <v>2686754306</v>
      </c>
      <c r="BB47" s="14">
        <f t="shared" si="3"/>
        <v>0</v>
      </c>
      <c r="BC47" s="14">
        <f t="shared" si="3"/>
        <v>2723078</v>
      </c>
      <c r="BD47" s="15">
        <f>+AQ47/AP47</f>
        <v>0.43167079202672692</v>
      </c>
      <c r="BE47" s="74">
        <f t="shared" si="0"/>
        <v>0.43167079202672692</v>
      </c>
      <c r="BF47" s="15">
        <f t="shared" si="1"/>
        <v>0.43167079202672692</v>
      </c>
      <c r="BG47" s="15">
        <f t="shared" si="2"/>
        <v>0.43167079202672692</v>
      </c>
    </row>
    <row r="48" spans="1:59" x14ac:dyDescent="0.25">
      <c r="A48" s="99" t="s">
        <v>46</v>
      </c>
      <c r="B48" s="98"/>
      <c r="C48" s="99" t="s">
        <v>73</v>
      </c>
      <c r="D48" s="98"/>
      <c r="E48" s="99"/>
      <c r="F48" s="98"/>
      <c r="G48" s="99"/>
      <c r="H48" s="98"/>
      <c r="I48" s="99"/>
      <c r="J48" s="98"/>
      <c r="K48" s="98"/>
      <c r="L48" s="99"/>
      <c r="M48" s="98"/>
      <c r="N48" s="98"/>
      <c r="O48" s="99"/>
      <c r="P48" s="98"/>
      <c r="Q48" s="99"/>
      <c r="R48" s="98"/>
      <c r="S48" s="97" t="s">
        <v>95</v>
      </c>
      <c r="T48" s="98"/>
      <c r="U48" s="98"/>
      <c r="V48" s="98"/>
      <c r="W48" s="98"/>
      <c r="X48" s="98"/>
      <c r="Y48" s="98"/>
      <c r="Z48" s="98"/>
      <c r="AA48" s="99" t="s">
        <v>49</v>
      </c>
      <c r="AB48" s="98"/>
      <c r="AC48" s="98"/>
      <c r="AD48" s="98"/>
      <c r="AE48" s="98"/>
      <c r="AF48" s="99" t="s">
        <v>50</v>
      </c>
      <c r="AG48" s="98"/>
      <c r="AH48" s="98"/>
      <c r="AI48" s="4">
        <v>10</v>
      </c>
      <c r="AJ48" s="100" t="s">
        <v>51</v>
      </c>
      <c r="AK48" s="98"/>
      <c r="AL48" s="98"/>
      <c r="AM48" s="98"/>
      <c r="AN48" s="98"/>
      <c r="AO48" s="98"/>
      <c r="AP48" s="5">
        <v>774318119</v>
      </c>
      <c r="AQ48" s="5">
        <v>709472798.58000004</v>
      </c>
      <c r="AR48" s="5">
        <v>64845320.420000002</v>
      </c>
      <c r="AS48" s="101">
        <v>0</v>
      </c>
      <c r="AT48" s="98"/>
      <c r="AU48" s="61">
        <v>655469458.35000002</v>
      </c>
      <c r="AV48" s="5">
        <v>54003340.229999997</v>
      </c>
      <c r="AW48" s="5">
        <v>218695869.55000001</v>
      </c>
      <c r="AX48" s="5">
        <v>436773588.80000001</v>
      </c>
      <c r="AY48" s="5">
        <v>199743541.05000001</v>
      </c>
      <c r="AZ48" s="5">
        <v>18952328.5</v>
      </c>
      <c r="BA48" s="5">
        <v>199743541.05000001</v>
      </c>
      <c r="BB48" s="6">
        <v>0</v>
      </c>
      <c r="BC48" s="6">
        <v>0</v>
      </c>
      <c r="BD48" s="7"/>
      <c r="BE48" s="73">
        <f t="shared" si="0"/>
        <v>0.846511843473987</v>
      </c>
      <c r="BF48" s="8">
        <f t="shared" si="1"/>
        <v>0.28243671971984424</v>
      </c>
      <c r="BG48" s="8">
        <f t="shared" si="2"/>
        <v>0.25796056704440878</v>
      </c>
    </row>
    <row r="49" spans="1:59" x14ac:dyDescent="0.25">
      <c r="A49" s="99" t="s">
        <v>46</v>
      </c>
      <c r="B49" s="98"/>
      <c r="C49" s="99" t="s">
        <v>73</v>
      </c>
      <c r="D49" s="98"/>
      <c r="E49" s="99"/>
      <c r="F49" s="98"/>
      <c r="G49" s="99"/>
      <c r="H49" s="98"/>
      <c r="I49" s="99"/>
      <c r="J49" s="98"/>
      <c r="K49" s="98"/>
      <c r="L49" s="99"/>
      <c r="M49" s="98"/>
      <c r="N49" s="98"/>
      <c r="O49" s="99"/>
      <c r="P49" s="98"/>
      <c r="Q49" s="99"/>
      <c r="R49" s="98"/>
      <c r="S49" s="97" t="s">
        <v>95</v>
      </c>
      <c r="T49" s="98"/>
      <c r="U49" s="98"/>
      <c r="V49" s="98"/>
      <c r="W49" s="98"/>
      <c r="X49" s="98"/>
      <c r="Y49" s="98"/>
      <c r="Z49" s="98"/>
      <c r="AA49" s="99" t="s">
        <v>96</v>
      </c>
      <c r="AB49" s="98"/>
      <c r="AC49" s="98"/>
      <c r="AD49" s="98"/>
      <c r="AE49" s="98"/>
      <c r="AF49" s="99" t="s">
        <v>50</v>
      </c>
      <c r="AG49" s="98"/>
      <c r="AH49" s="98"/>
      <c r="AI49" s="4">
        <v>20</v>
      </c>
      <c r="AJ49" s="100" t="s">
        <v>97</v>
      </c>
      <c r="AK49" s="98"/>
      <c r="AL49" s="98"/>
      <c r="AM49" s="98"/>
      <c r="AN49" s="98"/>
      <c r="AO49" s="98"/>
      <c r="AP49" s="5">
        <v>26014706</v>
      </c>
      <c r="AQ49" s="5">
        <v>13023880</v>
      </c>
      <c r="AR49" s="5">
        <v>535495</v>
      </c>
      <c r="AS49" s="115">
        <v>12455331</v>
      </c>
      <c r="AT49" s="98"/>
      <c r="AU49" s="61">
        <v>13023880</v>
      </c>
      <c r="AV49" s="6">
        <v>0</v>
      </c>
      <c r="AW49" s="6">
        <v>0</v>
      </c>
      <c r="AX49" s="5">
        <v>13023880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7"/>
      <c r="BE49" s="73">
        <f t="shared" si="0"/>
        <v>0.50063529451380306</v>
      </c>
      <c r="BF49" s="8">
        <f t="shared" si="1"/>
        <v>0</v>
      </c>
      <c r="BG49" s="8">
        <f t="shared" si="2"/>
        <v>0</v>
      </c>
    </row>
    <row r="50" spans="1:59" x14ac:dyDescent="0.25">
      <c r="A50" s="99" t="s">
        <v>46</v>
      </c>
      <c r="B50" s="98"/>
      <c r="C50" s="99" t="s">
        <v>73</v>
      </c>
      <c r="D50" s="98"/>
      <c r="E50" s="99" t="s">
        <v>73</v>
      </c>
      <c r="F50" s="98"/>
      <c r="G50" s="99"/>
      <c r="H50" s="98"/>
      <c r="I50" s="99"/>
      <c r="J50" s="98"/>
      <c r="K50" s="98"/>
      <c r="L50" s="99"/>
      <c r="M50" s="98"/>
      <c r="N50" s="98"/>
      <c r="O50" s="99"/>
      <c r="P50" s="98"/>
      <c r="Q50" s="99"/>
      <c r="R50" s="98"/>
      <c r="S50" s="97" t="s">
        <v>98</v>
      </c>
      <c r="T50" s="98"/>
      <c r="U50" s="98"/>
      <c r="V50" s="98"/>
      <c r="W50" s="98"/>
      <c r="X50" s="98"/>
      <c r="Y50" s="98"/>
      <c r="Z50" s="98"/>
      <c r="AA50" s="99" t="s">
        <v>49</v>
      </c>
      <c r="AB50" s="98"/>
      <c r="AC50" s="98"/>
      <c r="AD50" s="98"/>
      <c r="AE50" s="98"/>
      <c r="AF50" s="99" t="s">
        <v>50</v>
      </c>
      <c r="AG50" s="98"/>
      <c r="AH50" s="98"/>
      <c r="AI50" s="4">
        <v>10</v>
      </c>
      <c r="AJ50" s="100" t="s">
        <v>51</v>
      </c>
      <c r="AK50" s="98"/>
      <c r="AL50" s="98"/>
      <c r="AM50" s="98"/>
      <c r="AN50" s="98"/>
      <c r="AO50" s="98"/>
      <c r="AP50" s="5">
        <v>774318119</v>
      </c>
      <c r="AQ50" s="5">
        <v>709472798.58000004</v>
      </c>
      <c r="AR50" s="5">
        <v>64845320.420000002</v>
      </c>
      <c r="AS50" s="101">
        <v>0</v>
      </c>
      <c r="AT50" s="98"/>
      <c r="AU50" s="61">
        <v>655469458.35000002</v>
      </c>
      <c r="AV50" s="5">
        <v>54003340.229999997</v>
      </c>
      <c r="AW50" s="5">
        <v>218695869.55000001</v>
      </c>
      <c r="AX50" s="5">
        <v>436773588.80000001</v>
      </c>
      <c r="AY50" s="5">
        <v>199743541.05000001</v>
      </c>
      <c r="AZ50" s="5">
        <v>18952328.5</v>
      </c>
      <c r="BA50" s="5">
        <v>199743541.05000001</v>
      </c>
      <c r="BB50" s="6">
        <v>0</v>
      </c>
      <c r="BC50" s="6">
        <v>0</v>
      </c>
      <c r="BD50" s="7"/>
      <c r="BE50" s="73">
        <f t="shared" ref="BE50:BE80" si="4">+AU50/AP50</f>
        <v>0.846511843473987</v>
      </c>
      <c r="BF50" s="8">
        <f t="shared" ref="BF50:BF80" si="5">+AW50/AP50</f>
        <v>0.28243671971984424</v>
      </c>
      <c r="BG50" s="8">
        <f t="shared" ref="BG50:BG80" si="6">+BA50/AP50</f>
        <v>0.25796056704440878</v>
      </c>
    </row>
    <row r="51" spans="1:59" x14ac:dyDescent="0.25">
      <c r="A51" s="99" t="s">
        <v>46</v>
      </c>
      <c r="B51" s="98"/>
      <c r="C51" s="99" t="s">
        <v>73</v>
      </c>
      <c r="D51" s="98"/>
      <c r="E51" s="99" t="s">
        <v>73</v>
      </c>
      <c r="F51" s="98"/>
      <c r="G51" s="99"/>
      <c r="H51" s="98"/>
      <c r="I51" s="99"/>
      <c r="J51" s="98"/>
      <c r="K51" s="98"/>
      <c r="L51" s="99"/>
      <c r="M51" s="98"/>
      <c r="N51" s="98"/>
      <c r="O51" s="99"/>
      <c r="P51" s="98"/>
      <c r="Q51" s="99"/>
      <c r="R51" s="98"/>
      <c r="S51" s="97" t="s">
        <v>98</v>
      </c>
      <c r="T51" s="98"/>
      <c r="U51" s="98"/>
      <c r="V51" s="98"/>
      <c r="W51" s="98"/>
      <c r="X51" s="98"/>
      <c r="Y51" s="98"/>
      <c r="Z51" s="98"/>
      <c r="AA51" s="99" t="s">
        <v>96</v>
      </c>
      <c r="AB51" s="98"/>
      <c r="AC51" s="98"/>
      <c r="AD51" s="98"/>
      <c r="AE51" s="98"/>
      <c r="AF51" s="99" t="s">
        <v>50</v>
      </c>
      <c r="AG51" s="98"/>
      <c r="AH51" s="98"/>
      <c r="AI51" s="4">
        <v>20</v>
      </c>
      <c r="AJ51" s="100" t="s">
        <v>97</v>
      </c>
      <c r="AK51" s="98"/>
      <c r="AL51" s="98"/>
      <c r="AM51" s="98"/>
      <c r="AN51" s="98"/>
      <c r="AO51" s="98"/>
      <c r="AP51" s="5">
        <v>13559375</v>
      </c>
      <c r="AQ51" s="5">
        <v>13023880</v>
      </c>
      <c r="AR51" s="5">
        <v>535495</v>
      </c>
      <c r="AS51" s="101">
        <v>0</v>
      </c>
      <c r="AT51" s="98"/>
      <c r="AU51" s="61">
        <v>13023880</v>
      </c>
      <c r="AV51" s="6">
        <v>0</v>
      </c>
      <c r="AW51" s="6">
        <v>0</v>
      </c>
      <c r="AX51" s="5">
        <v>13023880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7"/>
      <c r="BE51" s="73">
        <f t="shared" si="4"/>
        <v>0.96050739801797647</v>
      </c>
      <c r="BF51" s="8">
        <f t="shared" si="5"/>
        <v>0</v>
      </c>
      <c r="BG51" s="8">
        <f t="shared" si="6"/>
        <v>0</v>
      </c>
    </row>
    <row r="52" spans="1:59" x14ac:dyDescent="0.25">
      <c r="A52" s="99" t="s">
        <v>46</v>
      </c>
      <c r="B52" s="98"/>
      <c r="C52" s="99" t="s">
        <v>73</v>
      </c>
      <c r="D52" s="98"/>
      <c r="E52" s="99" t="s">
        <v>73</v>
      </c>
      <c r="F52" s="98"/>
      <c r="G52" s="99" t="s">
        <v>47</v>
      </c>
      <c r="H52" s="98"/>
      <c r="I52" s="99"/>
      <c r="J52" s="98"/>
      <c r="K52" s="98"/>
      <c r="L52" s="99"/>
      <c r="M52" s="98"/>
      <c r="N52" s="98"/>
      <c r="O52" s="99"/>
      <c r="P52" s="98"/>
      <c r="Q52" s="99"/>
      <c r="R52" s="98"/>
      <c r="S52" s="97" t="s">
        <v>99</v>
      </c>
      <c r="T52" s="98"/>
      <c r="U52" s="98"/>
      <c r="V52" s="98"/>
      <c r="W52" s="98"/>
      <c r="X52" s="98"/>
      <c r="Y52" s="98"/>
      <c r="Z52" s="98"/>
      <c r="AA52" s="99" t="s">
        <v>49</v>
      </c>
      <c r="AB52" s="98"/>
      <c r="AC52" s="98"/>
      <c r="AD52" s="98"/>
      <c r="AE52" s="98"/>
      <c r="AF52" s="99" t="s">
        <v>50</v>
      </c>
      <c r="AG52" s="98"/>
      <c r="AH52" s="98"/>
      <c r="AI52" s="4">
        <v>10</v>
      </c>
      <c r="AJ52" s="100" t="s">
        <v>51</v>
      </c>
      <c r="AK52" s="98"/>
      <c r="AL52" s="98"/>
      <c r="AM52" s="98"/>
      <c r="AN52" s="98"/>
      <c r="AO52" s="98"/>
      <c r="AP52" s="5">
        <v>59344895</v>
      </c>
      <c r="AQ52" s="5">
        <v>58081765</v>
      </c>
      <c r="AR52" s="5">
        <v>1263130</v>
      </c>
      <c r="AS52" s="101">
        <v>0</v>
      </c>
      <c r="AT52" s="98"/>
      <c r="AU52" s="61">
        <v>50065311.200000003</v>
      </c>
      <c r="AV52" s="5">
        <v>8016453.7999999998</v>
      </c>
      <c r="AW52" s="5">
        <v>14779283.52</v>
      </c>
      <c r="AX52" s="5">
        <v>35286027.68</v>
      </c>
      <c r="AY52" s="5">
        <v>14779283.52</v>
      </c>
      <c r="AZ52" s="6">
        <v>0</v>
      </c>
      <c r="BA52" s="5">
        <v>14779283.52</v>
      </c>
      <c r="BB52" s="6">
        <v>0</v>
      </c>
      <c r="BC52" s="6">
        <v>0</v>
      </c>
      <c r="BD52" s="7"/>
      <c r="BE52" s="73">
        <f t="shared" si="4"/>
        <v>0.84363298983004353</v>
      </c>
      <c r="BF52" s="8">
        <f t="shared" si="5"/>
        <v>0.24904052016605641</v>
      </c>
      <c r="BG52" s="8">
        <f t="shared" si="6"/>
        <v>0.24904052016605641</v>
      </c>
    </row>
    <row r="53" spans="1:59" x14ac:dyDescent="0.25">
      <c r="A53" s="99" t="s">
        <v>46</v>
      </c>
      <c r="B53" s="98"/>
      <c r="C53" s="99" t="s">
        <v>73</v>
      </c>
      <c r="D53" s="98"/>
      <c r="E53" s="99" t="s">
        <v>73</v>
      </c>
      <c r="F53" s="98"/>
      <c r="G53" s="99" t="s">
        <v>47</v>
      </c>
      <c r="H53" s="98"/>
      <c r="I53" s="99" t="s">
        <v>100</v>
      </c>
      <c r="J53" s="98"/>
      <c r="K53" s="98"/>
      <c r="L53" s="99"/>
      <c r="M53" s="98"/>
      <c r="N53" s="98"/>
      <c r="O53" s="99"/>
      <c r="P53" s="98"/>
      <c r="Q53" s="99"/>
      <c r="R53" s="98"/>
      <c r="S53" s="97" t="s">
        <v>101</v>
      </c>
      <c r="T53" s="98"/>
      <c r="U53" s="98"/>
      <c r="V53" s="98"/>
      <c r="W53" s="98"/>
      <c r="X53" s="98"/>
      <c r="Y53" s="98"/>
      <c r="Z53" s="98"/>
      <c r="AA53" s="99" t="s">
        <v>49</v>
      </c>
      <c r="AB53" s="98"/>
      <c r="AC53" s="98"/>
      <c r="AD53" s="98"/>
      <c r="AE53" s="98"/>
      <c r="AF53" s="99" t="s">
        <v>50</v>
      </c>
      <c r="AG53" s="98"/>
      <c r="AH53" s="98"/>
      <c r="AI53" s="4">
        <v>10</v>
      </c>
      <c r="AJ53" s="100" t="s">
        <v>51</v>
      </c>
      <c r="AK53" s="98"/>
      <c r="AL53" s="98"/>
      <c r="AM53" s="98"/>
      <c r="AN53" s="98"/>
      <c r="AO53" s="98"/>
      <c r="AP53" s="5">
        <v>300000</v>
      </c>
      <c r="AQ53" s="5">
        <v>300000</v>
      </c>
      <c r="AR53" s="6">
        <v>0</v>
      </c>
      <c r="AS53" s="101">
        <v>0</v>
      </c>
      <c r="AT53" s="98"/>
      <c r="AU53" s="61">
        <v>30285</v>
      </c>
      <c r="AV53" s="5">
        <v>269715</v>
      </c>
      <c r="AW53" s="5">
        <v>8472.23</v>
      </c>
      <c r="AX53" s="5">
        <v>21812.77</v>
      </c>
      <c r="AY53" s="5">
        <v>8472.23</v>
      </c>
      <c r="AZ53" s="6">
        <v>0</v>
      </c>
      <c r="BA53" s="5">
        <v>8472.23</v>
      </c>
      <c r="BB53" s="6">
        <v>0</v>
      </c>
      <c r="BC53" s="6">
        <v>0</v>
      </c>
      <c r="BD53" s="7"/>
      <c r="BE53" s="73">
        <f t="shared" si="4"/>
        <v>0.10095</v>
      </c>
      <c r="BF53" s="8">
        <f t="shared" si="5"/>
        <v>2.8240766666666667E-2</v>
      </c>
      <c r="BG53" s="8">
        <f t="shared" si="6"/>
        <v>2.8240766666666667E-2</v>
      </c>
    </row>
    <row r="54" spans="1:59" x14ac:dyDescent="0.25">
      <c r="A54" s="99" t="s">
        <v>46</v>
      </c>
      <c r="B54" s="98"/>
      <c r="C54" s="99" t="s">
        <v>73</v>
      </c>
      <c r="D54" s="98"/>
      <c r="E54" s="99" t="s">
        <v>73</v>
      </c>
      <c r="F54" s="98"/>
      <c r="G54" s="99" t="s">
        <v>47</v>
      </c>
      <c r="H54" s="98"/>
      <c r="I54" s="99" t="s">
        <v>100</v>
      </c>
      <c r="J54" s="98"/>
      <c r="K54" s="98"/>
      <c r="L54" s="99" t="s">
        <v>54</v>
      </c>
      <c r="M54" s="98"/>
      <c r="N54" s="98"/>
      <c r="O54" s="99"/>
      <c r="P54" s="98"/>
      <c r="Q54" s="99"/>
      <c r="R54" s="98"/>
      <c r="S54" s="97" t="s">
        <v>102</v>
      </c>
      <c r="T54" s="98"/>
      <c r="U54" s="98"/>
      <c r="V54" s="98"/>
      <c r="W54" s="98"/>
      <c r="X54" s="98"/>
      <c r="Y54" s="98"/>
      <c r="Z54" s="98"/>
      <c r="AA54" s="99" t="s">
        <v>49</v>
      </c>
      <c r="AB54" s="98"/>
      <c r="AC54" s="98"/>
      <c r="AD54" s="98"/>
      <c r="AE54" s="98"/>
      <c r="AF54" s="99" t="s">
        <v>50</v>
      </c>
      <c r="AG54" s="98"/>
      <c r="AH54" s="98"/>
      <c r="AI54" s="4">
        <v>10</v>
      </c>
      <c r="AJ54" s="100" t="s">
        <v>51</v>
      </c>
      <c r="AK54" s="98"/>
      <c r="AL54" s="98"/>
      <c r="AM54" s="98"/>
      <c r="AN54" s="98"/>
      <c r="AO54" s="98"/>
      <c r="AP54" s="5">
        <v>300000</v>
      </c>
      <c r="AQ54" s="5">
        <v>300000</v>
      </c>
      <c r="AR54" s="6">
        <v>0</v>
      </c>
      <c r="AS54" s="101">
        <v>0</v>
      </c>
      <c r="AT54" s="98"/>
      <c r="AU54" s="61">
        <v>30285</v>
      </c>
      <c r="AV54" s="5">
        <v>269715</v>
      </c>
      <c r="AW54" s="5">
        <v>8472.23</v>
      </c>
      <c r="AX54" s="5">
        <v>21812.77</v>
      </c>
      <c r="AY54" s="5">
        <v>8472.23</v>
      </c>
      <c r="AZ54" s="6">
        <v>0</v>
      </c>
      <c r="BA54" s="5">
        <v>8472.23</v>
      </c>
      <c r="BB54" s="6">
        <v>0</v>
      </c>
      <c r="BC54" s="6">
        <v>0</v>
      </c>
      <c r="BD54" s="7"/>
      <c r="BE54" s="73">
        <f t="shared" si="4"/>
        <v>0.10095</v>
      </c>
      <c r="BF54" s="8">
        <f t="shared" si="5"/>
        <v>2.8240766666666667E-2</v>
      </c>
      <c r="BG54" s="8">
        <f t="shared" si="6"/>
        <v>2.8240766666666667E-2</v>
      </c>
    </row>
    <row r="55" spans="1:59" x14ac:dyDescent="0.25">
      <c r="A55" s="99" t="s">
        <v>46</v>
      </c>
      <c r="B55" s="98"/>
      <c r="C55" s="99" t="s">
        <v>73</v>
      </c>
      <c r="D55" s="98"/>
      <c r="E55" s="99" t="s">
        <v>73</v>
      </c>
      <c r="F55" s="98"/>
      <c r="G55" s="99" t="s">
        <v>47</v>
      </c>
      <c r="H55" s="98"/>
      <c r="I55" s="99" t="s">
        <v>76</v>
      </c>
      <c r="J55" s="98"/>
      <c r="K55" s="98"/>
      <c r="L55" s="99"/>
      <c r="M55" s="98"/>
      <c r="N55" s="98"/>
      <c r="O55" s="99"/>
      <c r="P55" s="98"/>
      <c r="Q55" s="99"/>
      <c r="R55" s="98"/>
      <c r="S55" s="97" t="s">
        <v>103</v>
      </c>
      <c r="T55" s="98"/>
      <c r="U55" s="98"/>
      <c r="V55" s="98"/>
      <c r="W55" s="98"/>
      <c r="X55" s="98"/>
      <c r="Y55" s="98"/>
      <c r="Z55" s="98"/>
      <c r="AA55" s="99" t="s">
        <v>49</v>
      </c>
      <c r="AB55" s="98"/>
      <c r="AC55" s="98"/>
      <c r="AD55" s="98"/>
      <c r="AE55" s="98"/>
      <c r="AF55" s="99" t="s">
        <v>50</v>
      </c>
      <c r="AG55" s="98"/>
      <c r="AH55" s="98"/>
      <c r="AI55" s="4">
        <v>10</v>
      </c>
      <c r="AJ55" s="100" t="s">
        <v>51</v>
      </c>
      <c r="AK55" s="98"/>
      <c r="AL55" s="98"/>
      <c r="AM55" s="98"/>
      <c r="AN55" s="98"/>
      <c r="AO55" s="98"/>
      <c r="AP55" s="5">
        <v>36655750</v>
      </c>
      <c r="AQ55" s="5">
        <v>36205750</v>
      </c>
      <c r="AR55" s="5">
        <v>450000</v>
      </c>
      <c r="AS55" s="101">
        <v>0</v>
      </c>
      <c r="AT55" s="98"/>
      <c r="AU55" s="61">
        <v>30205750</v>
      </c>
      <c r="AV55" s="5">
        <v>6000000</v>
      </c>
      <c r="AW55" s="5">
        <v>856757.6</v>
      </c>
      <c r="AX55" s="5">
        <v>29348992.399999999</v>
      </c>
      <c r="AY55" s="5">
        <v>856757.6</v>
      </c>
      <c r="AZ55" s="6">
        <v>0</v>
      </c>
      <c r="BA55" s="5">
        <v>856757.6</v>
      </c>
      <c r="BB55" s="6">
        <v>0</v>
      </c>
      <c r="BC55" s="6">
        <v>0</v>
      </c>
      <c r="BD55" s="7"/>
      <c r="BE55" s="73">
        <f t="shared" si="4"/>
        <v>0.8240385205595302</v>
      </c>
      <c r="BF55" s="8">
        <f t="shared" si="5"/>
        <v>2.3373075165560656E-2</v>
      </c>
      <c r="BG55" s="8">
        <f t="shared" si="6"/>
        <v>2.3373075165560656E-2</v>
      </c>
    </row>
    <row r="56" spans="1:59" x14ac:dyDescent="0.25">
      <c r="A56" s="99" t="s">
        <v>46</v>
      </c>
      <c r="B56" s="98"/>
      <c r="C56" s="99" t="s">
        <v>73</v>
      </c>
      <c r="D56" s="98"/>
      <c r="E56" s="99" t="s">
        <v>73</v>
      </c>
      <c r="F56" s="98"/>
      <c r="G56" s="99" t="s">
        <v>47</v>
      </c>
      <c r="H56" s="98"/>
      <c r="I56" s="99" t="s">
        <v>76</v>
      </c>
      <c r="J56" s="98"/>
      <c r="K56" s="98"/>
      <c r="L56" s="99" t="s">
        <v>57</v>
      </c>
      <c r="M56" s="98"/>
      <c r="N56" s="98"/>
      <c r="O56" s="99"/>
      <c r="P56" s="98"/>
      <c r="Q56" s="99"/>
      <c r="R56" s="98"/>
      <c r="S56" s="97" t="s">
        <v>104</v>
      </c>
      <c r="T56" s="98"/>
      <c r="U56" s="98"/>
      <c r="V56" s="98"/>
      <c r="W56" s="98"/>
      <c r="X56" s="98"/>
      <c r="Y56" s="98"/>
      <c r="Z56" s="98"/>
      <c r="AA56" s="99" t="s">
        <v>49</v>
      </c>
      <c r="AB56" s="98"/>
      <c r="AC56" s="98"/>
      <c r="AD56" s="98"/>
      <c r="AE56" s="98"/>
      <c r="AF56" s="99" t="s">
        <v>50</v>
      </c>
      <c r="AG56" s="98"/>
      <c r="AH56" s="98"/>
      <c r="AI56" s="4">
        <v>10</v>
      </c>
      <c r="AJ56" s="100" t="s">
        <v>51</v>
      </c>
      <c r="AK56" s="98"/>
      <c r="AL56" s="98"/>
      <c r="AM56" s="98"/>
      <c r="AN56" s="98"/>
      <c r="AO56" s="98"/>
      <c r="AP56" s="5">
        <v>4655750</v>
      </c>
      <c r="AQ56" s="5">
        <v>4205750</v>
      </c>
      <c r="AR56" s="5">
        <v>450000</v>
      </c>
      <c r="AS56" s="101">
        <v>0</v>
      </c>
      <c r="AT56" s="98"/>
      <c r="AU56" s="61">
        <v>4205750</v>
      </c>
      <c r="AV56" s="6">
        <v>0</v>
      </c>
      <c r="AW56" s="5">
        <v>856757.6</v>
      </c>
      <c r="AX56" s="5">
        <v>3348992.4</v>
      </c>
      <c r="AY56" s="5">
        <v>856757.6</v>
      </c>
      <c r="AZ56" s="6">
        <v>0</v>
      </c>
      <c r="BA56" s="5">
        <v>856757.6</v>
      </c>
      <c r="BB56" s="6">
        <v>0</v>
      </c>
      <c r="BC56" s="6">
        <v>0</v>
      </c>
      <c r="BD56" s="7"/>
      <c r="BE56" s="73">
        <f t="shared" si="4"/>
        <v>0.90334532567255543</v>
      </c>
      <c r="BF56" s="8">
        <f t="shared" si="5"/>
        <v>0.18402139290125114</v>
      </c>
      <c r="BG56" s="8">
        <f t="shared" si="6"/>
        <v>0.18402139290125114</v>
      </c>
    </row>
    <row r="57" spans="1:59" x14ac:dyDescent="0.25">
      <c r="A57" s="99" t="s">
        <v>46</v>
      </c>
      <c r="B57" s="98"/>
      <c r="C57" s="99" t="s">
        <v>73</v>
      </c>
      <c r="D57" s="98"/>
      <c r="E57" s="99" t="s">
        <v>73</v>
      </c>
      <c r="F57" s="98"/>
      <c r="G57" s="99" t="s">
        <v>47</v>
      </c>
      <c r="H57" s="98"/>
      <c r="I57" s="99" t="s">
        <v>76</v>
      </c>
      <c r="J57" s="98"/>
      <c r="K57" s="98"/>
      <c r="L57" s="99" t="s">
        <v>65</v>
      </c>
      <c r="M57" s="98"/>
      <c r="N57" s="98"/>
      <c r="O57" s="99"/>
      <c r="P57" s="98"/>
      <c r="Q57" s="99"/>
      <c r="R57" s="98"/>
      <c r="S57" s="97" t="s">
        <v>105</v>
      </c>
      <c r="T57" s="98"/>
      <c r="U57" s="98"/>
      <c r="V57" s="98"/>
      <c r="W57" s="98"/>
      <c r="X57" s="98"/>
      <c r="Y57" s="98"/>
      <c r="Z57" s="98"/>
      <c r="AA57" s="99" t="s">
        <v>49</v>
      </c>
      <c r="AB57" s="98"/>
      <c r="AC57" s="98"/>
      <c r="AD57" s="98"/>
      <c r="AE57" s="98"/>
      <c r="AF57" s="99" t="s">
        <v>50</v>
      </c>
      <c r="AG57" s="98"/>
      <c r="AH57" s="98"/>
      <c r="AI57" s="4">
        <v>10</v>
      </c>
      <c r="AJ57" s="100" t="s">
        <v>51</v>
      </c>
      <c r="AK57" s="98"/>
      <c r="AL57" s="98"/>
      <c r="AM57" s="98"/>
      <c r="AN57" s="98"/>
      <c r="AO57" s="98"/>
      <c r="AP57" s="5">
        <v>8000000</v>
      </c>
      <c r="AQ57" s="5">
        <v>8000000</v>
      </c>
      <c r="AR57" s="6">
        <v>0</v>
      </c>
      <c r="AS57" s="101">
        <v>0</v>
      </c>
      <c r="AT57" s="98"/>
      <c r="AU57" s="61">
        <v>8000000</v>
      </c>
      <c r="AV57" s="6">
        <v>0</v>
      </c>
      <c r="AW57" s="6">
        <v>0</v>
      </c>
      <c r="AX57" s="5">
        <v>8000000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7"/>
      <c r="BE57" s="73">
        <f t="shared" si="4"/>
        <v>1</v>
      </c>
      <c r="BF57" s="8">
        <f t="shared" si="5"/>
        <v>0</v>
      </c>
      <c r="BG57" s="8">
        <f t="shared" si="6"/>
        <v>0</v>
      </c>
    </row>
    <row r="58" spans="1:59" x14ac:dyDescent="0.25">
      <c r="A58" s="99" t="s">
        <v>46</v>
      </c>
      <c r="B58" s="98"/>
      <c r="C58" s="99" t="s">
        <v>73</v>
      </c>
      <c r="D58" s="98"/>
      <c r="E58" s="99" t="s">
        <v>73</v>
      </c>
      <c r="F58" s="98"/>
      <c r="G58" s="99" t="s">
        <v>47</v>
      </c>
      <c r="H58" s="98"/>
      <c r="I58" s="99" t="s">
        <v>76</v>
      </c>
      <c r="J58" s="98"/>
      <c r="K58" s="98"/>
      <c r="L58" s="99" t="s">
        <v>67</v>
      </c>
      <c r="M58" s="98"/>
      <c r="N58" s="98"/>
      <c r="O58" s="99"/>
      <c r="P58" s="98"/>
      <c r="Q58" s="99"/>
      <c r="R58" s="98"/>
      <c r="S58" s="97" t="s">
        <v>106</v>
      </c>
      <c r="T58" s="98"/>
      <c r="U58" s="98"/>
      <c r="V58" s="98"/>
      <c r="W58" s="98"/>
      <c r="X58" s="98"/>
      <c r="Y58" s="98"/>
      <c r="Z58" s="98"/>
      <c r="AA58" s="99" t="s">
        <v>49</v>
      </c>
      <c r="AB58" s="98"/>
      <c r="AC58" s="98"/>
      <c r="AD58" s="98"/>
      <c r="AE58" s="98"/>
      <c r="AF58" s="99" t="s">
        <v>50</v>
      </c>
      <c r="AG58" s="98"/>
      <c r="AH58" s="98"/>
      <c r="AI58" s="4">
        <v>10</v>
      </c>
      <c r="AJ58" s="100" t="s">
        <v>51</v>
      </c>
      <c r="AK58" s="98"/>
      <c r="AL58" s="98"/>
      <c r="AM58" s="98"/>
      <c r="AN58" s="98"/>
      <c r="AO58" s="98"/>
      <c r="AP58" s="5">
        <v>24000000</v>
      </c>
      <c r="AQ58" s="5">
        <v>24000000</v>
      </c>
      <c r="AR58" s="6">
        <v>0</v>
      </c>
      <c r="AS58" s="101">
        <v>0</v>
      </c>
      <c r="AT58" s="98"/>
      <c r="AU58" s="61">
        <v>18000000</v>
      </c>
      <c r="AV58" s="5">
        <v>6000000</v>
      </c>
      <c r="AW58" s="6">
        <v>0</v>
      </c>
      <c r="AX58" s="5">
        <v>18000000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7"/>
      <c r="BE58" s="73">
        <f t="shared" si="4"/>
        <v>0.75</v>
      </c>
      <c r="BF58" s="8">
        <f t="shared" si="5"/>
        <v>0</v>
      </c>
      <c r="BG58" s="8">
        <f t="shared" si="6"/>
        <v>0</v>
      </c>
    </row>
    <row r="59" spans="1:59" x14ac:dyDescent="0.25">
      <c r="A59" s="99" t="s">
        <v>46</v>
      </c>
      <c r="B59" s="98"/>
      <c r="C59" s="99" t="s">
        <v>73</v>
      </c>
      <c r="D59" s="98"/>
      <c r="E59" s="99" t="s">
        <v>73</v>
      </c>
      <c r="F59" s="98"/>
      <c r="G59" s="99" t="s">
        <v>47</v>
      </c>
      <c r="H59" s="98"/>
      <c r="I59" s="99" t="s">
        <v>57</v>
      </c>
      <c r="J59" s="98"/>
      <c r="K59" s="98"/>
      <c r="L59" s="99"/>
      <c r="M59" s="98"/>
      <c r="N59" s="98"/>
      <c r="O59" s="99"/>
      <c r="P59" s="98"/>
      <c r="Q59" s="99"/>
      <c r="R59" s="98"/>
      <c r="S59" s="97" t="s">
        <v>107</v>
      </c>
      <c r="T59" s="98"/>
      <c r="U59" s="98"/>
      <c r="V59" s="98"/>
      <c r="W59" s="98"/>
      <c r="X59" s="98"/>
      <c r="Y59" s="98"/>
      <c r="Z59" s="98"/>
      <c r="AA59" s="99" t="s">
        <v>49</v>
      </c>
      <c r="AB59" s="98"/>
      <c r="AC59" s="98"/>
      <c r="AD59" s="98"/>
      <c r="AE59" s="98"/>
      <c r="AF59" s="99" t="s">
        <v>50</v>
      </c>
      <c r="AG59" s="98"/>
      <c r="AH59" s="98"/>
      <c r="AI59" s="4">
        <v>10</v>
      </c>
      <c r="AJ59" s="100" t="s">
        <v>51</v>
      </c>
      <c r="AK59" s="98"/>
      <c r="AL59" s="98"/>
      <c r="AM59" s="98"/>
      <c r="AN59" s="98"/>
      <c r="AO59" s="98"/>
      <c r="AP59" s="5">
        <v>22389145</v>
      </c>
      <c r="AQ59" s="5">
        <v>21576015</v>
      </c>
      <c r="AR59" s="5">
        <v>813130</v>
      </c>
      <c r="AS59" s="101">
        <v>0</v>
      </c>
      <c r="AT59" s="98"/>
      <c r="AU59" s="61">
        <v>19829276.199999999</v>
      </c>
      <c r="AV59" s="5">
        <v>1746738.8</v>
      </c>
      <c r="AW59" s="5">
        <v>13914053.689999999</v>
      </c>
      <c r="AX59" s="5">
        <v>5915222.5099999998</v>
      </c>
      <c r="AY59" s="5">
        <v>13914053.689999999</v>
      </c>
      <c r="AZ59" s="6">
        <v>0</v>
      </c>
      <c r="BA59" s="5">
        <v>13914053.689999999</v>
      </c>
      <c r="BB59" s="6">
        <v>0</v>
      </c>
      <c r="BC59" s="6">
        <v>0</v>
      </c>
      <c r="BD59" s="7"/>
      <c r="BE59" s="73">
        <f t="shared" si="4"/>
        <v>0.88566473619247177</v>
      </c>
      <c r="BF59" s="8">
        <f t="shared" si="5"/>
        <v>0.62146427163699192</v>
      </c>
      <c r="BG59" s="8">
        <f t="shared" si="6"/>
        <v>0.62146427163699192</v>
      </c>
    </row>
    <row r="60" spans="1:59" x14ac:dyDescent="0.25">
      <c r="A60" s="99" t="s">
        <v>46</v>
      </c>
      <c r="B60" s="98"/>
      <c r="C60" s="99" t="s">
        <v>73</v>
      </c>
      <c r="D60" s="98"/>
      <c r="E60" s="99" t="s">
        <v>73</v>
      </c>
      <c r="F60" s="98"/>
      <c r="G60" s="99" t="s">
        <v>47</v>
      </c>
      <c r="H60" s="98"/>
      <c r="I60" s="99" t="s">
        <v>57</v>
      </c>
      <c r="J60" s="98"/>
      <c r="K60" s="98"/>
      <c r="L60" s="99" t="s">
        <v>76</v>
      </c>
      <c r="M60" s="98"/>
      <c r="N60" s="98"/>
      <c r="O60" s="99"/>
      <c r="P60" s="98"/>
      <c r="Q60" s="99"/>
      <c r="R60" s="98"/>
      <c r="S60" s="97" t="s">
        <v>108</v>
      </c>
      <c r="T60" s="98"/>
      <c r="U60" s="98"/>
      <c r="V60" s="98"/>
      <c r="W60" s="98"/>
      <c r="X60" s="98"/>
      <c r="Y60" s="98"/>
      <c r="Z60" s="98"/>
      <c r="AA60" s="99" t="s">
        <v>49</v>
      </c>
      <c r="AB60" s="98"/>
      <c r="AC60" s="98"/>
      <c r="AD60" s="98"/>
      <c r="AE60" s="98"/>
      <c r="AF60" s="99" t="s">
        <v>50</v>
      </c>
      <c r="AG60" s="98"/>
      <c r="AH60" s="98"/>
      <c r="AI60" s="4">
        <v>10</v>
      </c>
      <c r="AJ60" s="100" t="s">
        <v>51</v>
      </c>
      <c r="AK60" s="98"/>
      <c r="AL60" s="98"/>
      <c r="AM60" s="98"/>
      <c r="AN60" s="98"/>
      <c r="AO60" s="98"/>
      <c r="AP60" s="5">
        <v>6766690</v>
      </c>
      <c r="AQ60" s="5">
        <v>5953560</v>
      </c>
      <c r="AR60" s="5">
        <v>813130</v>
      </c>
      <c r="AS60" s="101">
        <v>0</v>
      </c>
      <c r="AT60" s="98"/>
      <c r="AU60" s="61">
        <v>5801880.5</v>
      </c>
      <c r="AV60" s="5">
        <v>151679.5</v>
      </c>
      <c r="AW60" s="5">
        <v>4480372.3899999997</v>
      </c>
      <c r="AX60" s="5">
        <v>1321508.1100000001</v>
      </c>
      <c r="AY60" s="5">
        <v>4480372.3899999997</v>
      </c>
      <c r="AZ60" s="6">
        <v>0</v>
      </c>
      <c r="BA60" s="5">
        <v>4480372.3899999997</v>
      </c>
      <c r="BB60" s="6">
        <v>0</v>
      </c>
      <c r="BC60" s="6">
        <v>0</v>
      </c>
      <c r="BD60" s="7"/>
      <c r="BE60" s="73">
        <f t="shared" si="4"/>
        <v>0.85741780693367065</v>
      </c>
      <c r="BF60" s="8">
        <f t="shared" si="5"/>
        <v>0.66212171534383868</v>
      </c>
      <c r="BG60" s="8">
        <f t="shared" si="6"/>
        <v>0.66212171534383868</v>
      </c>
    </row>
    <row r="61" spans="1:59" x14ac:dyDescent="0.25">
      <c r="A61" s="99" t="s">
        <v>46</v>
      </c>
      <c r="B61" s="98"/>
      <c r="C61" s="99" t="s">
        <v>73</v>
      </c>
      <c r="D61" s="98"/>
      <c r="E61" s="99" t="s">
        <v>73</v>
      </c>
      <c r="F61" s="98"/>
      <c r="G61" s="99" t="s">
        <v>47</v>
      </c>
      <c r="H61" s="98"/>
      <c r="I61" s="99" t="s">
        <v>57</v>
      </c>
      <c r="J61" s="98"/>
      <c r="K61" s="98"/>
      <c r="L61" s="99" t="s">
        <v>57</v>
      </c>
      <c r="M61" s="98"/>
      <c r="N61" s="98"/>
      <c r="O61" s="99"/>
      <c r="P61" s="98"/>
      <c r="Q61" s="99"/>
      <c r="R61" s="98"/>
      <c r="S61" s="97" t="s">
        <v>109</v>
      </c>
      <c r="T61" s="98"/>
      <c r="U61" s="98"/>
      <c r="V61" s="98"/>
      <c r="W61" s="98"/>
      <c r="X61" s="98"/>
      <c r="Y61" s="98"/>
      <c r="Z61" s="98"/>
      <c r="AA61" s="99" t="s">
        <v>49</v>
      </c>
      <c r="AB61" s="98"/>
      <c r="AC61" s="98"/>
      <c r="AD61" s="98"/>
      <c r="AE61" s="98"/>
      <c r="AF61" s="99" t="s">
        <v>50</v>
      </c>
      <c r="AG61" s="98"/>
      <c r="AH61" s="98"/>
      <c r="AI61" s="4">
        <v>10</v>
      </c>
      <c r="AJ61" s="100" t="s">
        <v>51</v>
      </c>
      <c r="AK61" s="98"/>
      <c r="AL61" s="98"/>
      <c r="AM61" s="98"/>
      <c r="AN61" s="98"/>
      <c r="AO61" s="98"/>
      <c r="AP61" s="5">
        <v>3000000</v>
      </c>
      <c r="AQ61" s="5">
        <v>3000000</v>
      </c>
      <c r="AR61" s="6">
        <v>0</v>
      </c>
      <c r="AS61" s="101">
        <v>0</v>
      </c>
      <c r="AT61" s="98"/>
      <c r="AU61" s="61">
        <v>3000000</v>
      </c>
      <c r="AV61" s="6">
        <v>0</v>
      </c>
      <c r="AW61" s="5">
        <v>311228</v>
      </c>
      <c r="AX61" s="5">
        <v>2688772</v>
      </c>
      <c r="AY61" s="5">
        <v>311228</v>
      </c>
      <c r="AZ61" s="6">
        <v>0</v>
      </c>
      <c r="BA61" s="5">
        <v>311228</v>
      </c>
      <c r="BB61" s="6">
        <v>0</v>
      </c>
      <c r="BC61" s="6">
        <v>0</v>
      </c>
      <c r="BD61" s="7"/>
      <c r="BE61" s="73">
        <f t="shared" si="4"/>
        <v>1</v>
      </c>
      <c r="BF61" s="8">
        <f t="shared" si="5"/>
        <v>0.10374266666666666</v>
      </c>
      <c r="BG61" s="8">
        <f t="shared" si="6"/>
        <v>0.10374266666666666</v>
      </c>
    </row>
    <row r="62" spans="1:59" x14ac:dyDescent="0.25">
      <c r="A62" s="99" t="s">
        <v>46</v>
      </c>
      <c r="B62" s="98"/>
      <c r="C62" s="99" t="s">
        <v>73</v>
      </c>
      <c r="D62" s="98"/>
      <c r="E62" s="99" t="s">
        <v>73</v>
      </c>
      <c r="F62" s="98"/>
      <c r="G62" s="99" t="s">
        <v>47</v>
      </c>
      <c r="H62" s="98"/>
      <c r="I62" s="99" t="s">
        <v>57</v>
      </c>
      <c r="J62" s="98"/>
      <c r="K62" s="98"/>
      <c r="L62" s="99" t="s">
        <v>61</v>
      </c>
      <c r="M62" s="98"/>
      <c r="N62" s="98"/>
      <c r="O62" s="99"/>
      <c r="P62" s="98"/>
      <c r="Q62" s="99"/>
      <c r="R62" s="98"/>
      <c r="S62" s="97" t="s">
        <v>110</v>
      </c>
      <c r="T62" s="98"/>
      <c r="U62" s="98"/>
      <c r="V62" s="98"/>
      <c r="W62" s="98"/>
      <c r="X62" s="98"/>
      <c r="Y62" s="98"/>
      <c r="Z62" s="98"/>
      <c r="AA62" s="99" t="s">
        <v>49</v>
      </c>
      <c r="AB62" s="98"/>
      <c r="AC62" s="98"/>
      <c r="AD62" s="98"/>
      <c r="AE62" s="98"/>
      <c r="AF62" s="99" t="s">
        <v>50</v>
      </c>
      <c r="AG62" s="98"/>
      <c r="AH62" s="98"/>
      <c r="AI62" s="4">
        <v>10</v>
      </c>
      <c r="AJ62" s="100" t="s">
        <v>51</v>
      </c>
      <c r="AK62" s="98"/>
      <c r="AL62" s="98"/>
      <c r="AM62" s="98"/>
      <c r="AN62" s="98"/>
      <c r="AO62" s="98"/>
      <c r="AP62" s="5">
        <v>11626080</v>
      </c>
      <c r="AQ62" s="5">
        <v>11626080</v>
      </c>
      <c r="AR62" s="6">
        <v>0</v>
      </c>
      <c r="AS62" s="101">
        <v>0</v>
      </c>
      <c r="AT62" s="98"/>
      <c r="AU62" s="61">
        <v>10599685.1</v>
      </c>
      <c r="AV62" s="5">
        <v>1026394.9</v>
      </c>
      <c r="AW62" s="5">
        <v>8729361.6899999995</v>
      </c>
      <c r="AX62" s="5">
        <v>1870323.41</v>
      </c>
      <c r="AY62" s="5">
        <v>8729361.6899999995</v>
      </c>
      <c r="AZ62" s="6">
        <v>0</v>
      </c>
      <c r="BA62" s="5">
        <v>8729361.6899999995</v>
      </c>
      <c r="BB62" s="6">
        <v>0</v>
      </c>
      <c r="BC62" s="6">
        <v>0</v>
      </c>
      <c r="BD62" s="7"/>
      <c r="BE62" s="73">
        <f t="shared" si="4"/>
        <v>0.91171616744422879</v>
      </c>
      <c r="BF62" s="8">
        <f t="shared" si="5"/>
        <v>0.75084307780438453</v>
      </c>
      <c r="BG62" s="8">
        <f t="shared" si="6"/>
        <v>0.75084307780438453</v>
      </c>
    </row>
    <row r="63" spans="1:59" x14ac:dyDescent="0.25">
      <c r="A63" s="99" t="s">
        <v>46</v>
      </c>
      <c r="B63" s="98"/>
      <c r="C63" s="99" t="s">
        <v>73</v>
      </c>
      <c r="D63" s="98"/>
      <c r="E63" s="99" t="s">
        <v>73</v>
      </c>
      <c r="F63" s="98"/>
      <c r="G63" s="99" t="s">
        <v>47</v>
      </c>
      <c r="H63" s="98"/>
      <c r="I63" s="99" t="s">
        <v>57</v>
      </c>
      <c r="J63" s="98"/>
      <c r="K63" s="98"/>
      <c r="L63" s="99" t="s">
        <v>63</v>
      </c>
      <c r="M63" s="98"/>
      <c r="N63" s="98"/>
      <c r="O63" s="99"/>
      <c r="P63" s="98"/>
      <c r="Q63" s="99"/>
      <c r="R63" s="98"/>
      <c r="S63" s="97" t="s">
        <v>111</v>
      </c>
      <c r="T63" s="98"/>
      <c r="U63" s="98"/>
      <c r="V63" s="98"/>
      <c r="W63" s="98"/>
      <c r="X63" s="98"/>
      <c r="Y63" s="98"/>
      <c r="Z63" s="98"/>
      <c r="AA63" s="99" t="s">
        <v>49</v>
      </c>
      <c r="AB63" s="98"/>
      <c r="AC63" s="98"/>
      <c r="AD63" s="98"/>
      <c r="AE63" s="98"/>
      <c r="AF63" s="99" t="s">
        <v>50</v>
      </c>
      <c r="AG63" s="98"/>
      <c r="AH63" s="98"/>
      <c r="AI63" s="4">
        <v>10</v>
      </c>
      <c r="AJ63" s="100" t="s">
        <v>51</v>
      </c>
      <c r="AK63" s="98"/>
      <c r="AL63" s="98"/>
      <c r="AM63" s="98"/>
      <c r="AN63" s="98"/>
      <c r="AO63" s="98"/>
      <c r="AP63" s="5">
        <v>996375</v>
      </c>
      <c r="AQ63" s="5">
        <v>996375</v>
      </c>
      <c r="AR63" s="6">
        <v>0</v>
      </c>
      <c r="AS63" s="101">
        <v>0</v>
      </c>
      <c r="AT63" s="98"/>
      <c r="AU63" s="61">
        <v>427710.6</v>
      </c>
      <c r="AV63" s="5">
        <v>568664.4</v>
      </c>
      <c r="AW63" s="5">
        <v>393091.61</v>
      </c>
      <c r="AX63" s="5">
        <v>34618.99</v>
      </c>
      <c r="AY63" s="5">
        <v>393091.61</v>
      </c>
      <c r="AZ63" s="6">
        <v>0</v>
      </c>
      <c r="BA63" s="5">
        <v>393091.61</v>
      </c>
      <c r="BB63" s="6">
        <v>0</v>
      </c>
      <c r="BC63" s="6">
        <v>0</v>
      </c>
      <c r="BD63" s="7"/>
      <c r="BE63" s="73">
        <f t="shared" si="4"/>
        <v>0.42926669175762133</v>
      </c>
      <c r="BF63" s="8">
        <f t="shared" si="5"/>
        <v>0.39452175134863882</v>
      </c>
      <c r="BG63" s="8">
        <f t="shared" si="6"/>
        <v>0.39452175134863882</v>
      </c>
    </row>
    <row r="64" spans="1:59" x14ac:dyDescent="0.25">
      <c r="A64" s="99" t="s">
        <v>46</v>
      </c>
      <c r="B64" s="98"/>
      <c r="C64" s="99" t="s">
        <v>73</v>
      </c>
      <c r="D64" s="98"/>
      <c r="E64" s="99" t="s">
        <v>73</v>
      </c>
      <c r="F64" s="98"/>
      <c r="G64" s="99" t="s">
        <v>73</v>
      </c>
      <c r="H64" s="98"/>
      <c r="I64" s="99"/>
      <c r="J64" s="98"/>
      <c r="K64" s="98"/>
      <c r="L64" s="99"/>
      <c r="M64" s="98"/>
      <c r="N64" s="98"/>
      <c r="O64" s="99"/>
      <c r="P64" s="98"/>
      <c r="Q64" s="99"/>
      <c r="R64" s="98"/>
      <c r="S64" s="97" t="s">
        <v>112</v>
      </c>
      <c r="T64" s="98"/>
      <c r="U64" s="98"/>
      <c r="V64" s="98"/>
      <c r="W64" s="98"/>
      <c r="X64" s="98"/>
      <c r="Y64" s="98"/>
      <c r="Z64" s="98"/>
      <c r="AA64" s="99" t="s">
        <v>49</v>
      </c>
      <c r="AB64" s="98"/>
      <c r="AC64" s="98"/>
      <c r="AD64" s="98"/>
      <c r="AE64" s="98"/>
      <c r="AF64" s="99" t="s">
        <v>50</v>
      </c>
      <c r="AG64" s="98"/>
      <c r="AH64" s="98"/>
      <c r="AI64" s="4">
        <v>10</v>
      </c>
      <c r="AJ64" s="100" t="s">
        <v>51</v>
      </c>
      <c r="AK64" s="98"/>
      <c r="AL64" s="98"/>
      <c r="AM64" s="98"/>
      <c r="AN64" s="98"/>
      <c r="AO64" s="98"/>
      <c r="AP64" s="5">
        <v>714973224</v>
      </c>
      <c r="AQ64" s="5">
        <v>651391033.58000004</v>
      </c>
      <c r="AR64" s="5">
        <v>63582190.420000002</v>
      </c>
      <c r="AS64" s="101">
        <v>0</v>
      </c>
      <c r="AT64" s="98"/>
      <c r="AU64" s="61">
        <v>605404147.14999998</v>
      </c>
      <c r="AV64" s="5">
        <v>45986886.43</v>
      </c>
      <c r="AW64" s="5">
        <v>203916586.03</v>
      </c>
      <c r="AX64" s="5">
        <v>401487561.12</v>
      </c>
      <c r="AY64" s="5">
        <v>184964257.53</v>
      </c>
      <c r="AZ64" s="5">
        <v>18952328.5</v>
      </c>
      <c r="BA64" s="5">
        <v>184964257.53</v>
      </c>
      <c r="BB64" s="6">
        <v>0</v>
      </c>
      <c r="BC64" s="6">
        <v>0</v>
      </c>
      <c r="BD64" s="7"/>
      <c r="BE64" s="73">
        <f t="shared" si="4"/>
        <v>0.84675079685221888</v>
      </c>
      <c r="BF64" s="8">
        <f t="shared" si="5"/>
        <v>0.28520870318634478</v>
      </c>
      <c r="BG64" s="8">
        <f t="shared" si="6"/>
        <v>0.25870095735221549</v>
      </c>
    </row>
    <row r="65" spans="1:59" x14ac:dyDescent="0.25">
      <c r="A65" s="99" t="s">
        <v>46</v>
      </c>
      <c r="B65" s="98"/>
      <c r="C65" s="99" t="s">
        <v>73</v>
      </c>
      <c r="D65" s="98"/>
      <c r="E65" s="99" t="s">
        <v>73</v>
      </c>
      <c r="F65" s="98"/>
      <c r="G65" s="99" t="s">
        <v>73</v>
      </c>
      <c r="H65" s="98"/>
      <c r="I65" s="99"/>
      <c r="J65" s="98"/>
      <c r="K65" s="98"/>
      <c r="L65" s="99"/>
      <c r="M65" s="98"/>
      <c r="N65" s="98"/>
      <c r="O65" s="99"/>
      <c r="P65" s="98"/>
      <c r="Q65" s="99"/>
      <c r="R65" s="98"/>
      <c r="S65" s="97" t="s">
        <v>112</v>
      </c>
      <c r="T65" s="98"/>
      <c r="U65" s="98"/>
      <c r="V65" s="98"/>
      <c r="W65" s="98"/>
      <c r="X65" s="98"/>
      <c r="Y65" s="98"/>
      <c r="Z65" s="98"/>
      <c r="AA65" s="99" t="s">
        <v>96</v>
      </c>
      <c r="AB65" s="98"/>
      <c r="AC65" s="98"/>
      <c r="AD65" s="98"/>
      <c r="AE65" s="98"/>
      <c r="AF65" s="99" t="s">
        <v>50</v>
      </c>
      <c r="AG65" s="98"/>
      <c r="AH65" s="98"/>
      <c r="AI65" s="4">
        <v>20</v>
      </c>
      <c r="AJ65" s="100" t="s">
        <v>97</v>
      </c>
      <c r="AK65" s="98"/>
      <c r="AL65" s="98"/>
      <c r="AM65" s="98"/>
      <c r="AN65" s="98"/>
      <c r="AO65" s="98"/>
      <c r="AP65" s="5">
        <v>13559375</v>
      </c>
      <c r="AQ65" s="5">
        <v>13023880</v>
      </c>
      <c r="AR65" s="5">
        <v>535495</v>
      </c>
      <c r="AS65" s="101">
        <v>0</v>
      </c>
      <c r="AT65" s="98"/>
      <c r="AU65" s="61">
        <v>13023880</v>
      </c>
      <c r="AV65" s="6">
        <v>0</v>
      </c>
      <c r="AW65" s="6">
        <v>0</v>
      </c>
      <c r="AX65" s="5">
        <v>13023880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7"/>
      <c r="BE65" s="73">
        <f t="shared" si="4"/>
        <v>0.96050739801797647</v>
      </c>
      <c r="BF65" s="8">
        <f t="shared" si="5"/>
        <v>0</v>
      </c>
      <c r="BG65" s="8">
        <f t="shared" si="6"/>
        <v>0</v>
      </c>
    </row>
    <row r="66" spans="1:59" x14ac:dyDescent="0.25">
      <c r="A66" s="99" t="s">
        <v>46</v>
      </c>
      <c r="B66" s="98"/>
      <c r="C66" s="99" t="s">
        <v>73</v>
      </c>
      <c r="D66" s="98"/>
      <c r="E66" s="99" t="s">
        <v>73</v>
      </c>
      <c r="F66" s="98"/>
      <c r="G66" s="99" t="s">
        <v>73</v>
      </c>
      <c r="H66" s="98"/>
      <c r="I66" s="99" t="s">
        <v>63</v>
      </c>
      <c r="J66" s="98"/>
      <c r="K66" s="98"/>
      <c r="L66" s="99"/>
      <c r="M66" s="98"/>
      <c r="N66" s="98"/>
      <c r="O66" s="99"/>
      <c r="P66" s="98"/>
      <c r="Q66" s="99"/>
      <c r="R66" s="98"/>
      <c r="S66" s="97" t="s">
        <v>113</v>
      </c>
      <c r="T66" s="98"/>
      <c r="U66" s="98"/>
      <c r="V66" s="98"/>
      <c r="W66" s="98"/>
      <c r="X66" s="98"/>
      <c r="Y66" s="98"/>
      <c r="Z66" s="98"/>
      <c r="AA66" s="99" t="s">
        <v>49</v>
      </c>
      <c r="AB66" s="98"/>
      <c r="AC66" s="98"/>
      <c r="AD66" s="98"/>
      <c r="AE66" s="98"/>
      <c r="AF66" s="99" t="s">
        <v>50</v>
      </c>
      <c r="AG66" s="98"/>
      <c r="AH66" s="98"/>
      <c r="AI66" s="4">
        <v>10</v>
      </c>
      <c r="AJ66" s="100" t="s">
        <v>51</v>
      </c>
      <c r="AK66" s="98"/>
      <c r="AL66" s="98"/>
      <c r="AM66" s="98"/>
      <c r="AN66" s="98"/>
      <c r="AO66" s="98"/>
      <c r="AP66" s="5">
        <v>43516261</v>
      </c>
      <c r="AQ66" s="5">
        <v>32213611</v>
      </c>
      <c r="AR66" s="5">
        <v>11302650</v>
      </c>
      <c r="AS66" s="101">
        <v>0</v>
      </c>
      <c r="AT66" s="98"/>
      <c r="AU66" s="61">
        <v>30604873</v>
      </c>
      <c r="AV66" s="5">
        <v>1608738</v>
      </c>
      <c r="AW66" s="5">
        <v>27384043</v>
      </c>
      <c r="AX66" s="5">
        <v>3220830</v>
      </c>
      <c r="AY66" s="5">
        <v>27384043</v>
      </c>
      <c r="AZ66" s="6">
        <v>0</v>
      </c>
      <c r="BA66" s="5">
        <v>27384043</v>
      </c>
      <c r="BB66" s="6">
        <v>0</v>
      </c>
      <c r="BC66" s="6">
        <v>0</v>
      </c>
      <c r="BD66" s="7"/>
      <c r="BE66" s="73">
        <f t="shared" si="4"/>
        <v>0.70329739496690669</v>
      </c>
      <c r="BF66" s="8">
        <f t="shared" si="5"/>
        <v>0.62928299377559116</v>
      </c>
      <c r="BG66" s="8">
        <f t="shared" si="6"/>
        <v>0.62928299377559116</v>
      </c>
    </row>
    <row r="67" spans="1:59" x14ac:dyDescent="0.25">
      <c r="A67" s="99" t="s">
        <v>46</v>
      </c>
      <c r="B67" s="98"/>
      <c r="C67" s="99" t="s">
        <v>73</v>
      </c>
      <c r="D67" s="98"/>
      <c r="E67" s="99" t="s">
        <v>73</v>
      </c>
      <c r="F67" s="98"/>
      <c r="G67" s="99" t="s">
        <v>73</v>
      </c>
      <c r="H67" s="98"/>
      <c r="I67" s="99" t="s">
        <v>63</v>
      </c>
      <c r="J67" s="98"/>
      <c r="K67" s="98"/>
      <c r="L67" s="99" t="s">
        <v>59</v>
      </c>
      <c r="M67" s="98"/>
      <c r="N67" s="98"/>
      <c r="O67" s="99"/>
      <c r="P67" s="98"/>
      <c r="Q67" s="99"/>
      <c r="R67" s="98"/>
      <c r="S67" s="97" t="s">
        <v>114</v>
      </c>
      <c r="T67" s="98"/>
      <c r="U67" s="98"/>
      <c r="V67" s="98"/>
      <c r="W67" s="98"/>
      <c r="X67" s="98"/>
      <c r="Y67" s="98"/>
      <c r="Z67" s="98"/>
      <c r="AA67" s="99" t="s">
        <v>49</v>
      </c>
      <c r="AB67" s="98"/>
      <c r="AC67" s="98"/>
      <c r="AD67" s="98"/>
      <c r="AE67" s="98"/>
      <c r="AF67" s="99" t="s">
        <v>50</v>
      </c>
      <c r="AG67" s="98"/>
      <c r="AH67" s="98"/>
      <c r="AI67" s="4">
        <v>10</v>
      </c>
      <c r="AJ67" s="100" t="s">
        <v>51</v>
      </c>
      <c r="AK67" s="98"/>
      <c r="AL67" s="98"/>
      <c r="AM67" s="98"/>
      <c r="AN67" s="98"/>
      <c r="AO67" s="98"/>
      <c r="AP67" s="5">
        <v>1200000</v>
      </c>
      <c r="AQ67" s="5">
        <v>339500</v>
      </c>
      <c r="AR67" s="5">
        <v>860500</v>
      </c>
      <c r="AS67" s="101">
        <v>0</v>
      </c>
      <c r="AT67" s="98"/>
      <c r="AU67" s="61">
        <v>339500</v>
      </c>
      <c r="AV67" s="6">
        <v>0</v>
      </c>
      <c r="AW67" s="5">
        <v>339500</v>
      </c>
      <c r="AX67" s="6">
        <v>0</v>
      </c>
      <c r="AY67" s="5">
        <v>339500</v>
      </c>
      <c r="AZ67" s="6">
        <v>0</v>
      </c>
      <c r="BA67" s="5">
        <v>339500</v>
      </c>
      <c r="BB67" s="6">
        <v>0</v>
      </c>
      <c r="BC67" s="6">
        <v>0</v>
      </c>
      <c r="BD67" s="7"/>
      <c r="BE67" s="73">
        <f t="shared" si="4"/>
        <v>0.28291666666666665</v>
      </c>
      <c r="BF67" s="8">
        <f t="shared" si="5"/>
        <v>0.28291666666666665</v>
      </c>
      <c r="BG67" s="8">
        <f t="shared" si="6"/>
        <v>0.28291666666666665</v>
      </c>
    </row>
    <row r="68" spans="1:59" x14ac:dyDescent="0.25">
      <c r="A68" s="99" t="s">
        <v>46</v>
      </c>
      <c r="B68" s="98"/>
      <c r="C68" s="99" t="s">
        <v>73</v>
      </c>
      <c r="D68" s="98"/>
      <c r="E68" s="99" t="s">
        <v>73</v>
      </c>
      <c r="F68" s="98"/>
      <c r="G68" s="99" t="s">
        <v>73</v>
      </c>
      <c r="H68" s="98"/>
      <c r="I68" s="99" t="s">
        <v>63</v>
      </c>
      <c r="J68" s="98"/>
      <c r="K68" s="98"/>
      <c r="L68" s="99" t="s">
        <v>69</v>
      </c>
      <c r="M68" s="98"/>
      <c r="N68" s="98"/>
      <c r="O68" s="99"/>
      <c r="P68" s="98"/>
      <c r="Q68" s="99"/>
      <c r="R68" s="98"/>
      <c r="S68" s="97" t="s">
        <v>115</v>
      </c>
      <c r="T68" s="98"/>
      <c r="U68" s="98"/>
      <c r="V68" s="98"/>
      <c r="W68" s="98"/>
      <c r="X68" s="98"/>
      <c r="Y68" s="98"/>
      <c r="Z68" s="98"/>
      <c r="AA68" s="99" t="s">
        <v>49</v>
      </c>
      <c r="AB68" s="98"/>
      <c r="AC68" s="98"/>
      <c r="AD68" s="98"/>
      <c r="AE68" s="98"/>
      <c r="AF68" s="99" t="s">
        <v>50</v>
      </c>
      <c r="AG68" s="98"/>
      <c r="AH68" s="98"/>
      <c r="AI68" s="4">
        <v>10</v>
      </c>
      <c r="AJ68" s="100" t="s">
        <v>51</v>
      </c>
      <c r="AK68" s="98"/>
      <c r="AL68" s="98"/>
      <c r="AM68" s="98"/>
      <c r="AN68" s="98"/>
      <c r="AO68" s="98"/>
      <c r="AP68" s="5">
        <v>42316261</v>
      </c>
      <c r="AQ68" s="5">
        <v>31874111</v>
      </c>
      <c r="AR68" s="5">
        <v>10442150</v>
      </c>
      <c r="AS68" s="101">
        <v>0</v>
      </c>
      <c r="AT68" s="98"/>
      <c r="AU68" s="61">
        <v>30265373</v>
      </c>
      <c r="AV68" s="5">
        <v>1608738</v>
      </c>
      <c r="AW68" s="5">
        <v>27044543</v>
      </c>
      <c r="AX68" s="5">
        <v>3220830</v>
      </c>
      <c r="AY68" s="5">
        <v>27044543</v>
      </c>
      <c r="AZ68" s="6">
        <v>0</v>
      </c>
      <c r="BA68" s="5">
        <v>27044543</v>
      </c>
      <c r="BB68" s="6">
        <v>0</v>
      </c>
      <c r="BC68" s="6">
        <v>0</v>
      </c>
      <c r="BD68" s="7"/>
      <c r="BE68" s="73">
        <f t="shared" si="4"/>
        <v>0.71521850666343134</v>
      </c>
      <c r="BF68" s="8">
        <f t="shared" si="5"/>
        <v>0.63910521300546852</v>
      </c>
      <c r="BG68" s="8">
        <f t="shared" si="6"/>
        <v>0.63910521300546852</v>
      </c>
    </row>
    <row r="69" spans="1:59" x14ac:dyDescent="0.25">
      <c r="A69" s="99" t="s">
        <v>46</v>
      </c>
      <c r="B69" s="98"/>
      <c r="C69" s="99" t="s">
        <v>73</v>
      </c>
      <c r="D69" s="98"/>
      <c r="E69" s="99" t="s">
        <v>73</v>
      </c>
      <c r="F69" s="98"/>
      <c r="G69" s="99" t="s">
        <v>73</v>
      </c>
      <c r="H69" s="98"/>
      <c r="I69" s="99" t="s">
        <v>65</v>
      </c>
      <c r="J69" s="98"/>
      <c r="K69" s="98"/>
      <c r="L69" s="99"/>
      <c r="M69" s="98"/>
      <c r="N69" s="98"/>
      <c r="O69" s="99"/>
      <c r="P69" s="98"/>
      <c r="Q69" s="99"/>
      <c r="R69" s="98"/>
      <c r="S69" s="97" t="s">
        <v>116</v>
      </c>
      <c r="T69" s="98"/>
      <c r="U69" s="98"/>
      <c r="V69" s="98"/>
      <c r="W69" s="98"/>
      <c r="X69" s="98"/>
      <c r="Y69" s="98"/>
      <c r="Z69" s="98"/>
      <c r="AA69" s="99" t="s">
        <v>49</v>
      </c>
      <c r="AB69" s="98"/>
      <c r="AC69" s="98"/>
      <c r="AD69" s="98"/>
      <c r="AE69" s="98"/>
      <c r="AF69" s="99" t="s">
        <v>50</v>
      </c>
      <c r="AG69" s="98"/>
      <c r="AH69" s="98"/>
      <c r="AI69" s="4">
        <v>10</v>
      </c>
      <c r="AJ69" s="100" t="s">
        <v>51</v>
      </c>
      <c r="AK69" s="98"/>
      <c r="AL69" s="98"/>
      <c r="AM69" s="98"/>
      <c r="AN69" s="98"/>
      <c r="AO69" s="98"/>
      <c r="AP69" s="5">
        <v>49826546</v>
      </c>
      <c r="AQ69" s="5">
        <v>49826546</v>
      </c>
      <c r="AR69" s="6">
        <v>0</v>
      </c>
      <c r="AS69" s="101">
        <v>0</v>
      </c>
      <c r="AT69" s="98"/>
      <c r="AU69" s="61">
        <v>49826546</v>
      </c>
      <c r="AV69" s="6">
        <v>0</v>
      </c>
      <c r="AW69" s="6">
        <v>0</v>
      </c>
      <c r="AX69" s="5">
        <v>49826546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7"/>
      <c r="BE69" s="73">
        <f t="shared" si="4"/>
        <v>1</v>
      </c>
      <c r="BF69" s="8">
        <f t="shared" si="5"/>
        <v>0</v>
      </c>
      <c r="BG69" s="8">
        <f t="shared" si="6"/>
        <v>0</v>
      </c>
    </row>
    <row r="70" spans="1:59" x14ac:dyDescent="0.25">
      <c r="A70" s="99" t="s">
        <v>46</v>
      </c>
      <c r="B70" s="98"/>
      <c r="C70" s="99" t="s">
        <v>73</v>
      </c>
      <c r="D70" s="98"/>
      <c r="E70" s="99" t="s">
        <v>73</v>
      </c>
      <c r="F70" s="98"/>
      <c r="G70" s="99" t="s">
        <v>73</v>
      </c>
      <c r="H70" s="98"/>
      <c r="I70" s="99" t="s">
        <v>65</v>
      </c>
      <c r="J70" s="98"/>
      <c r="K70" s="98"/>
      <c r="L70" s="99" t="s">
        <v>54</v>
      </c>
      <c r="M70" s="98"/>
      <c r="N70" s="98"/>
      <c r="O70" s="99"/>
      <c r="P70" s="98"/>
      <c r="Q70" s="99"/>
      <c r="R70" s="98"/>
      <c r="S70" s="97" t="s">
        <v>117</v>
      </c>
      <c r="T70" s="98"/>
      <c r="U70" s="98"/>
      <c r="V70" s="98"/>
      <c r="W70" s="98"/>
      <c r="X70" s="98"/>
      <c r="Y70" s="98"/>
      <c r="Z70" s="98"/>
      <c r="AA70" s="99" t="s">
        <v>49</v>
      </c>
      <c r="AB70" s="98"/>
      <c r="AC70" s="98"/>
      <c r="AD70" s="98"/>
      <c r="AE70" s="98"/>
      <c r="AF70" s="99" t="s">
        <v>50</v>
      </c>
      <c r="AG70" s="98"/>
      <c r="AH70" s="98"/>
      <c r="AI70" s="4">
        <v>10</v>
      </c>
      <c r="AJ70" s="100" t="s">
        <v>51</v>
      </c>
      <c r="AK70" s="98"/>
      <c r="AL70" s="98"/>
      <c r="AM70" s="98"/>
      <c r="AN70" s="98"/>
      <c r="AO70" s="98"/>
      <c r="AP70" s="5">
        <v>49826546</v>
      </c>
      <c r="AQ70" s="5">
        <v>49826546</v>
      </c>
      <c r="AR70" s="6">
        <v>0</v>
      </c>
      <c r="AS70" s="101">
        <v>0</v>
      </c>
      <c r="AT70" s="98"/>
      <c r="AU70" s="61">
        <v>49826546</v>
      </c>
      <c r="AV70" s="6">
        <v>0</v>
      </c>
      <c r="AW70" s="6">
        <v>0</v>
      </c>
      <c r="AX70" s="5">
        <v>49826546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7"/>
      <c r="BE70" s="73">
        <f t="shared" si="4"/>
        <v>1</v>
      </c>
      <c r="BF70" s="8">
        <f t="shared" si="5"/>
        <v>0</v>
      </c>
      <c r="BG70" s="8">
        <f t="shared" si="6"/>
        <v>0</v>
      </c>
    </row>
    <row r="71" spans="1:59" x14ac:dyDescent="0.25">
      <c r="A71" s="99" t="s">
        <v>46</v>
      </c>
      <c r="B71" s="98"/>
      <c r="C71" s="99" t="s">
        <v>73</v>
      </c>
      <c r="D71" s="98"/>
      <c r="E71" s="99" t="s">
        <v>73</v>
      </c>
      <c r="F71" s="98"/>
      <c r="G71" s="99" t="s">
        <v>73</v>
      </c>
      <c r="H71" s="98"/>
      <c r="I71" s="99" t="s">
        <v>67</v>
      </c>
      <c r="J71" s="98"/>
      <c r="K71" s="98"/>
      <c r="L71" s="99"/>
      <c r="M71" s="98"/>
      <c r="N71" s="98"/>
      <c r="O71" s="99"/>
      <c r="P71" s="98"/>
      <c r="Q71" s="99"/>
      <c r="R71" s="98"/>
      <c r="S71" s="97" t="s">
        <v>118</v>
      </c>
      <c r="T71" s="98"/>
      <c r="U71" s="98"/>
      <c r="V71" s="98"/>
      <c r="W71" s="98"/>
      <c r="X71" s="98"/>
      <c r="Y71" s="98"/>
      <c r="Z71" s="98"/>
      <c r="AA71" s="99" t="s">
        <v>49</v>
      </c>
      <c r="AB71" s="98"/>
      <c r="AC71" s="98"/>
      <c r="AD71" s="98"/>
      <c r="AE71" s="98"/>
      <c r="AF71" s="99" t="s">
        <v>50</v>
      </c>
      <c r="AG71" s="98"/>
      <c r="AH71" s="98"/>
      <c r="AI71" s="4">
        <v>10</v>
      </c>
      <c r="AJ71" s="100" t="s">
        <v>51</v>
      </c>
      <c r="AK71" s="98"/>
      <c r="AL71" s="98"/>
      <c r="AM71" s="98"/>
      <c r="AN71" s="98"/>
      <c r="AO71" s="98"/>
      <c r="AP71" s="5">
        <v>606883017</v>
      </c>
      <c r="AQ71" s="5">
        <v>565725676.58000004</v>
      </c>
      <c r="AR71" s="5">
        <v>41157340.420000002</v>
      </c>
      <c r="AS71" s="101">
        <v>0</v>
      </c>
      <c r="AT71" s="98"/>
      <c r="AU71" s="61">
        <v>521849988.14999998</v>
      </c>
      <c r="AV71" s="5">
        <v>43875688.43</v>
      </c>
      <c r="AW71" s="5">
        <v>173409803.03</v>
      </c>
      <c r="AX71" s="5">
        <v>348440185.12</v>
      </c>
      <c r="AY71" s="5">
        <v>154457474.53</v>
      </c>
      <c r="AZ71" s="5">
        <v>18952328.5</v>
      </c>
      <c r="BA71" s="5">
        <v>154457474.53</v>
      </c>
      <c r="BB71" s="6">
        <v>0</v>
      </c>
      <c r="BC71" s="6">
        <v>0</v>
      </c>
      <c r="BD71" s="7"/>
      <c r="BE71" s="73">
        <f t="shared" si="4"/>
        <v>0.85988563451595146</v>
      </c>
      <c r="BF71" s="8">
        <f t="shared" si="5"/>
        <v>0.28573843421622719</v>
      </c>
      <c r="BG71" s="8">
        <f t="shared" si="6"/>
        <v>0.25450946921126316</v>
      </c>
    </row>
    <row r="72" spans="1:59" x14ac:dyDescent="0.25">
      <c r="A72" s="99" t="s">
        <v>46</v>
      </c>
      <c r="B72" s="98"/>
      <c r="C72" s="99" t="s">
        <v>73</v>
      </c>
      <c r="D72" s="98"/>
      <c r="E72" s="99" t="s">
        <v>73</v>
      </c>
      <c r="F72" s="98"/>
      <c r="G72" s="99" t="s">
        <v>73</v>
      </c>
      <c r="H72" s="98"/>
      <c r="I72" s="99" t="s">
        <v>67</v>
      </c>
      <c r="J72" s="98"/>
      <c r="K72" s="98"/>
      <c r="L72" s="99"/>
      <c r="M72" s="98"/>
      <c r="N72" s="98"/>
      <c r="O72" s="99"/>
      <c r="P72" s="98"/>
      <c r="Q72" s="99"/>
      <c r="R72" s="98"/>
      <c r="S72" s="97" t="s">
        <v>118</v>
      </c>
      <c r="T72" s="98"/>
      <c r="U72" s="98"/>
      <c r="V72" s="98"/>
      <c r="W72" s="98"/>
      <c r="X72" s="98"/>
      <c r="Y72" s="98"/>
      <c r="Z72" s="98"/>
      <c r="AA72" s="99" t="s">
        <v>96</v>
      </c>
      <c r="AB72" s="98"/>
      <c r="AC72" s="98"/>
      <c r="AD72" s="98"/>
      <c r="AE72" s="98"/>
      <c r="AF72" s="99" t="s">
        <v>50</v>
      </c>
      <c r="AG72" s="98"/>
      <c r="AH72" s="98"/>
      <c r="AI72" s="4">
        <v>20</v>
      </c>
      <c r="AJ72" s="100" t="s">
        <v>97</v>
      </c>
      <c r="AK72" s="98"/>
      <c r="AL72" s="98"/>
      <c r="AM72" s="98"/>
      <c r="AN72" s="98"/>
      <c r="AO72" s="98"/>
      <c r="AP72" s="5">
        <v>13559375</v>
      </c>
      <c r="AQ72" s="5">
        <v>13023880</v>
      </c>
      <c r="AR72" s="5">
        <v>535495</v>
      </c>
      <c r="AS72" s="101">
        <v>0</v>
      </c>
      <c r="AT72" s="98"/>
      <c r="AU72" s="61">
        <v>13023880</v>
      </c>
      <c r="AV72" s="6">
        <v>0</v>
      </c>
      <c r="AW72" s="6">
        <v>0</v>
      </c>
      <c r="AX72" s="5">
        <v>13023880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7"/>
      <c r="BE72" s="73">
        <f t="shared" si="4"/>
        <v>0.96050739801797647</v>
      </c>
      <c r="BF72" s="8">
        <f t="shared" si="5"/>
        <v>0</v>
      </c>
      <c r="BG72" s="8">
        <f t="shared" si="6"/>
        <v>0</v>
      </c>
    </row>
    <row r="73" spans="1:59" x14ac:dyDescent="0.25">
      <c r="A73" s="99" t="s">
        <v>46</v>
      </c>
      <c r="B73" s="98"/>
      <c r="C73" s="99" t="s">
        <v>73</v>
      </c>
      <c r="D73" s="98"/>
      <c r="E73" s="99" t="s">
        <v>73</v>
      </c>
      <c r="F73" s="98"/>
      <c r="G73" s="99" t="s">
        <v>73</v>
      </c>
      <c r="H73" s="98"/>
      <c r="I73" s="99" t="s">
        <v>67</v>
      </c>
      <c r="J73" s="98"/>
      <c r="K73" s="98"/>
      <c r="L73" s="99" t="s">
        <v>76</v>
      </c>
      <c r="M73" s="98"/>
      <c r="N73" s="98"/>
      <c r="O73" s="99"/>
      <c r="P73" s="98"/>
      <c r="Q73" s="99"/>
      <c r="R73" s="98"/>
      <c r="S73" s="97" t="s">
        <v>119</v>
      </c>
      <c r="T73" s="98"/>
      <c r="U73" s="98"/>
      <c r="V73" s="98"/>
      <c r="W73" s="98"/>
      <c r="X73" s="98"/>
      <c r="Y73" s="98"/>
      <c r="Z73" s="98"/>
      <c r="AA73" s="99" t="s">
        <v>49</v>
      </c>
      <c r="AB73" s="98"/>
      <c r="AC73" s="98"/>
      <c r="AD73" s="98"/>
      <c r="AE73" s="98"/>
      <c r="AF73" s="99" t="s">
        <v>50</v>
      </c>
      <c r="AG73" s="98"/>
      <c r="AH73" s="98"/>
      <c r="AI73" s="4">
        <v>10</v>
      </c>
      <c r="AJ73" s="100" t="s">
        <v>51</v>
      </c>
      <c r="AK73" s="98"/>
      <c r="AL73" s="98"/>
      <c r="AM73" s="98"/>
      <c r="AN73" s="98"/>
      <c r="AO73" s="98"/>
      <c r="AP73" s="5">
        <v>177677793</v>
      </c>
      <c r="AQ73" s="5">
        <v>177677793</v>
      </c>
      <c r="AR73" s="6">
        <v>0</v>
      </c>
      <c r="AS73" s="101">
        <v>0</v>
      </c>
      <c r="AT73" s="98"/>
      <c r="AU73" s="61">
        <v>177677793</v>
      </c>
      <c r="AV73" s="6">
        <v>0</v>
      </c>
      <c r="AW73" s="5">
        <v>67519472</v>
      </c>
      <c r="AX73" s="5">
        <v>110158321</v>
      </c>
      <c r="AY73" s="5">
        <v>56243231</v>
      </c>
      <c r="AZ73" s="5">
        <v>11276241</v>
      </c>
      <c r="BA73" s="5">
        <v>56243231</v>
      </c>
      <c r="BB73" s="6">
        <v>0</v>
      </c>
      <c r="BC73" s="6">
        <v>0</v>
      </c>
      <c r="BD73" s="7"/>
      <c r="BE73" s="73">
        <f t="shared" si="4"/>
        <v>1</v>
      </c>
      <c r="BF73" s="8">
        <f t="shared" si="5"/>
        <v>0.38001075351042884</v>
      </c>
      <c r="BG73" s="8">
        <f t="shared" si="6"/>
        <v>0.31654620451076854</v>
      </c>
    </row>
    <row r="74" spans="1:59" x14ac:dyDescent="0.25">
      <c r="A74" s="99" t="s">
        <v>46</v>
      </c>
      <c r="B74" s="98"/>
      <c r="C74" s="99" t="s">
        <v>73</v>
      </c>
      <c r="D74" s="98"/>
      <c r="E74" s="99" t="s">
        <v>73</v>
      </c>
      <c r="F74" s="98"/>
      <c r="G74" s="99" t="s">
        <v>73</v>
      </c>
      <c r="H74" s="98"/>
      <c r="I74" s="99" t="s">
        <v>67</v>
      </c>
      <c r="J74" s="98"/>
      <c r="K74" s="98"/>
      <c r="L74" s="99" t="s">
        <v>57</v>
      </c>
      <c r="M74" s="98"/>
      <c r="N74" s="98"/>
      <c r="O74" s="99"/>
      <c r="P74" s="98"/>
      <c r="Q74" s="99"/>
      <c r="R74" s="98"/>
      <c r="S74" s="97" t="s">
        <v>120</v>
      </c>
      <c r="T74" s="98"/>
      <c r="U74" s="98"/>
      <c r="V74" s="98"/>
      <c r="W74" s="98"/>
      <c r="X74" s="98"/>
      <c r="Y74" s="98"/>
      <c r="Z74" s="98"/>
      <c r="AA74" s="99" t="s">
        <v>49</v>
      </c>
      <c r="AB74" s="98"/>
      <c r="AC74" s="98"/>
      <c r="AD74" s="98"/>
      <c r="AE74" s="98"/>
      <c r="AF74" s="99" t="s">
        <v>50</v>
      </c>
      <c r="AG74" s="98"/>
      <c r="AH74" s="98"/>
      <c r="AI74" s="4">
        <v>10</v>
      </c>
      <c r="AJ74" s="100" t="s">
        <v>51</v>
      </c>
      <c r="AK74" s="98"/>
      <c r="AL74" s="98"/>
      <c r="AM74" s="98"/>
      <c r="AN74" s="98"/>
      <c r="AO74" s="98"/>
      <c r="AP74" s="5">
        <v>93286744.420000002</v>
      </c>
      <c r="AQ74" s="5">
        <v>93000000</v>
      </c>
      <c r="AR74" s="5">
        <v>286744.42</v>
      </c>
      <c r="AS74" s="101">
        <v>0</v>
      </c>
      <c r="AT74" s="98"/>
      <c r="AU74" s="61">
        <v>89863261</v>
      </c>
      <c r="AV74" s="5">
        <v>3136739</v>
      </c>
      <c r="AW74" s="5">
        <v>29863261</v>
      </c>
      <c r="AX74" s="5">
        <v>60000000</v>
      </c>
      <c r="AY74" s="5">
        <v>25242174</v>
      </c>
      <c r="AZ74" s="5">
        <v>4621087</v>
      </c>
      <c r="BA74" s="5">
        <v>25242174</v>
      </c>
      <c r="BB74" s="6">
        <v>0</v>
      </c>
      <c r="BC74" s="6">
        <v>0</v>
      </c>
      <c r="BD74" s="7"/>
      <c r="BE74" s="73">
        <f t="shared" si="4"/>
        <v>0.96330150182338192</v>
      </c>
      <c r="BF74" s="8">
        <f t="shared" si="5"/>
        <v>0.3201233056815469</v>
      </c>
      <c r="BG74" s="8">
        <f t="shared" si="6"/>
        <v>0.27058693233363884</v>
      </c>
    </row>
    <row r="75" spans="1:59" x14ac:dyDescent="0.25">
      <c r="A75" s="99" t="s">
        <v>46</v>
      </c>
      <c r="B75" s="98"/>
      <c r="C75" s="99" t="s">
        <v>73</v>
      </c>
      <c r="D75" s="98"/>
      <c r="E75" s="99" t="s">
        <v>73</v>
      </c>
      <c r="F75" s="98"/>
      <c r="G75" s="99" t="s">
        <v>73</v>
      </c>
      <c r="H75" s="98"/>
      <c r="I75" s="99" t="s">
        <v>67</v>
      </c>
      <c r="J75" s="98"/>
      <c r="K75" s="98"/>
      <c r="L75" s="99" t="s">
        <v>59</v>
      </c>
      <c r="M75" s="98"/>
      <c r="N75" s="98"/>
      <c r="O75" s="99"/>
      <c r="P75" s="98"/>
      <c r="Q75" s="99"/>
      <c r="R75" s="98"/>
      <c r="S75" s="97" t="s">
        <v>121</v>
      </c>
      <c r="T75" s="98"/>
      <c r="U75" s="98"/>
      <c r="V75" s="98"/>
      <c r="W75" s="98"/>
      <c r="X75" s="98"/>
      <c r="Y75" s="98"/>
      <c r="Z75" s="98"/>
      <c r="AA75" s="99" t="s">
        <v>49</v>
      </c>
      <c r="AB75" s="98"/>
      <c r="AC75" s="98"/>
      <c r="AD75" s="98"/>
      <c r="AE75" s="98"/>
      <c r="AF75" s="99" t="s">
        <v>50</v>
      </c>
      <c r="AG75" s="98"/>
      <c r="AH75" s="98"/>
      <c r="AI75" s="4">
        <v>10</v>
      </c>
      <c r="AJ75" s="100" t="s">
        <v>51</v>
      </c>
      <c r="AK75" s="98"/>
      <c r="AL75" s="98"/>
      <c r="AM75" s="98"/>
      <c r="AN75" s="98"/>
      <c r="AO75" s="98"/>
      <c r="AP75" s="5">
        <v>63507494.579999998</v>
      </c>
      <c r="AQ75" s="5">
        <v>38206059.579999998</v>
      </c>
      <c r="AR75" s="5">
        <v>25301435</v>
      </c>
      <c r="AS75" s="101">
        <v>0</v>
      </c>
      <c r="AT75" s="98"/>
      <c r="AU75" s="61">
        <v>30273934.329999998</v>
      </c>
      <c r="AV75" s="5">
        <v>7932125.25</v>
      </c>
      <c r="AW75" s="5">
        <v>12281133.33</v>
      </c>
      <c r="AX75" s="5">
        <v>17992801</v>
      </c>
      <c r="AY75" s="5">
        <v>9226132.8300000001</v>
      </c>
      <c r="AZ75" s="5">
        <v>3055000.5</v>
      </c>
      <c r="BA75" s="5">
        <v>9226132.8300000001</v>
      </c>
      <c r="BB75" s="6">
        <v>0</v>
      </c>
      <c r="BC75" s="6">
        <v>0</v>
      </c>
      <c r="BD75" s="7"/>
      <c r="BE75" s="73">
        <f t="shared" si="4"/>
        <v>0.47669860904155353</v>
      </c>
      <c r="BF75" s="8">
        <f t="shared" si="5"/>
        <v>0.1933808507361211</v>
      </c>
      <c r="BG75" s="8">
        <f t="shared" si="6"/>
        <v>0.14527628417741936</v>
      </c>
    </row>
    <row r="76" spans="1:59" x14ac:dyDescent="0.25">
      <c r="A76" s="99" t="s">
        <v>46</v>
      </c>
      <c r="B76" s="98"/>
      <c r="C76" s="99" t="s">
        <v>73</v>
      </c>
      <c r="D76" s="98"/>
      <c r="E76" s="99" t="s">
        <v>73</v>
      </c>
      <c r="F76" s="98"/>
      <c r="G76" s="99" t="s">
        <v>73</v>
      </c>
      <c r="H76" s="98"/>
      <c r="I76" s="99" t="s">
        <v>67</v>
      </c>
      <c r="J76" s="98"/>
      <c r="K76" s="98"/>
      <c r="L76" s="99" t="s">
        <v>61</v>
      </c>
      <c r="M76" s="98"/>
      <c r="N76" s="98"/>
      <c r="O76" s="99"/>
      <c r="P76" s="98"/>
      <c r="Q76" s="99"/>
      <c r="R76" s="98"/>
      <c r="S76" s="97" t="s">
        <v>122</v>
      </c>
      <c r="T76" s="98"/>
      <c r="U76" s="98"/>
      <c r="V76" s="98"/>
      <c r="W76" s="98"/>
      <c r="X76" s="98"/>
      <c r="Y76" s="98"/>
      <c r="Z76" s="98"/>
      <c r="AA76" s="99" t="s">
        <v>49</v>
      </c>
      <c r="AB76" s="98"/>
      <c r="AC76" s="98"/>
      <c r="AD76" s="98"/>
      <c r="AE76" s="98"/>
      <c r="AF76" s="99" t="s">
        <v>50</v>
      </c>
      <c r="AG76" s="98"/>
      <c r="AH76" s="98"/>
      <c r="AI76" s="4">
        <v>10</v>
      </c>
      <c r="AJ76" s="100" t="s">
        <v>51</v>
      </c>
      <c r="AK76" s="98"/>
      <c r="AL76" s="98"/>
      <c r="AM76" s="98"/>
      <c r="AN76" s="98"/>
      <c r="AO76" s="98"/>
      <c r="AP76" s="5">
        <v>220962649</v>
      </c>
      <c r="AQ76" s="5">
        <v>220962649</v>
      </c>
      <c r="AR76" s="6">
        <v>0</v>
      </c>
      <c r="AS76" s="101">
        <v>0</v>
      </c>
      <c r="AT76" s="98"/>
      <c r="AU76" s="61">
        <v>192639318.81999999</v>
      </c>
      <c r="AV76" s="5">
        <v>28323330.18</v>
      </c>
      <c r="AW76" s="5">
        <v>53827817.700000003</v>
      </c>
      <c r="AX76" s="5">
        <v>138811501.12</v>
      </c>
      <c r="AY76" s="5">
        <v>53827817.700000003</v>
      </c>
      <c r="AZ76" s="6">
        <v>0</v>
      </c>
      <c r="BA76" s="5">
        <v>53827817.700000003</v>
      </c>
      <c r="BB76" s="6">
        <v>0</v>
      </c>
      <c r="BC76" s="6">
        <v>0</v>
      </c>
      <c r="BD76" s="7"/>
      <c r="BE76" s="73">
        <f t="shared" si="4"/>
        <v>0.87181847109372768</v>
      </c>
      <c r="BF76" s="8">
        <f t="shared" si="5"/>
        <v>0.24360595758426123</v>
      </c>
      <c r="BG76" s="8">
        <f t="shared" si="6"/>
        <v>0.24360595758426123</v>
      </c>
    </row>
    <row r="77" spans="1:59" x14ac:dyDescent="0.25">
      <c r="A77" s="99" t="s">
        <v>46</v>
      </c>
      <c r="B77" s="98"/>
      <c r="C77" s="99" t="s">
        <v>73</v>
      </c>
      <c r="D77" s="98"/>
      <c r="E77" s="99" t="s">
        <v>73</v>
      </c>
      <c r="F77" s="98"/>
      <c r="G77" s="99" t="s">
        <v>73</v>
      </c>
      <c r="H77" s="98"/>
      <c r="I77" s="99" t="s">
        <v>67</v>
      </c>
      <c r="J77" s="98"/>
      <c r="K77" s="98"/>
      <c r="L77" s="99" t="s">
        <v>61</v>
      </c>
      <c r="M77" s="98"/>
      <c r="N77" s="98"/>
      <c r="O77" s="99"/>
      <c r="P77" s="98"/>
      <c r="Q77" s="99"/>
      <c r="R77" s="98"/>
      <c r="S77" s="97" t="s">
        <v>122</v>
      </c>
      <c r="T77" s="98"/>
      <c r="U77" s="98"/>
      <c r="V77" s="98"/>
      <c r="W77" s="98"/>
      <c r="X77" s="98"/>
      <c r="Y77" s="98"/>
      <c r="Z77" s="98"/>
      <c r="AA77" s="99" t="s">
        <v>96</v>
      </c>
      <c r="AB77" s="98"/>
      <c r="AC77" s="98"/>
      <c r="AD77" s="98"/>
      <c r="AE77" s="98"/>
      <c r="AF77" s="99" t="s">
        <v>50</v>
      </c>
      <c r="AG77" s="98"/>
      <c r="AH77" s="98"/>
      <c r="AI77" s="4">
        <v>20</v>
      </c>
      <c r="AJ77" s="100" t="s">
        <v>97</v>
      </c>
      <c r="AK77" s="98"/>
      <c r="AL77" s="98"/>
      <c r="AM77" s="98"/>
      <c r="AN77" s="98"/>
      <c r="AO77" s="98"/>
      <c r="AP77" s="5">
        <v>13559375</v>
      </c>
      <c r="AQ77" s="5">
        <v>13023880</v>
      </c>
      <c r="AR77" s="5">
        <v>535495</v>
      </c>
      <c r="AS77" s="101">
        <v>0</v>
      </c>
      <c r="AT77" s="98"/>
      <c r="AU77" s="61">
        <v>13023880</v>
      </c>
      <c r="AV77" s="6">
        <v>0</v>
      </c>
      <c r="AW77" s="6">
        <v>0</v>
      </c>
      <c r="AX77" s="5">
        <v>13023880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7"/>
      <c r="BE77" s="73">
        <f t="shared" si="4"/>
        <v>0.96050739801797647</v>
      </c>
      <c r="BF77" s="8">
        <f t="shared" si="5"/>
        <v>0</v>
      </c>
      <c r="BG77" s="8">
        <f t="shared" si="6"/>
        <v>0</v>
      </c>
    </row>
    <row r="78" spans="1:59" x14ac:dyDescent="0.25">
      <c r="A78" s="99" t="s">
        <v>46</v>
      </c>
      <c r="B78" s="98"/>
      <c r="C78" s="99" t="s">
        <v>73</v>
      </c>
      <c r="D78" s="98"/>
      <c r="E78" s="99" t="s">
        <v>73</v>
      </c>
      <c r="F78" s="98"/>
      <c r="G78" s="99" t="s">
        <v>73</v>
      </c>
      <c r="H78" s="98"/>
      <c r="I78" s="99" t="s">
        <v>67</v>
      </c>
      <c r="J78" s="98"/>
      <c r="K78" s="98"/>
      <c r="L78" s="99" t="s">
        <v>65</v>
      </c>
      <c r="M78" s="98"/>
      <c r="N78" s="98"/>
      <c r="O78" s="99"/>
      <c r="P78" s="98"/>
      <c r="Q78" s="99"/>
      <c r="R78" s="98"/>
      <c r="S78" s="97" t="s">
        <v>123</v>
      </c>
      <c r="T78" s="98"/>
      <c r="U78" s="98"/>
      <c r="V78" s="98"/>
      <c r="W78" s="98"/>
      <c r="X78" s="98"/>
      <c r="Y78" s="98"/>
      <c r="Z78" s="98"/>
      <c r="AA78" s="99" t="s">
        <v>49</v>
      </c>
      <c r="AB78" s="98"/>
      <c r="AC78" s="98"/>
      <c r="AD78" s="98"/>
      <c r="AE78" s="98"/>
      <c r="AF78" s="99" t="s">
        <v>50</v>
      </c>
      <c r="AG78" s="98"/>
      <c r="AH78" s="98"/>
      <c r="AI78" s="4">
        <v>10</v>
      </c>
      <c r="AJ78" s="100" t="s">
        <v>51</v>
      </c>
      <c r="AK78" s="98"/>
      <c r="AL78" s="98"/>
      <c r="AM78" s="98"/>
      <c r="AN78" s="98"/>
      <c r="AO78" s="98"/>
      <c r="AP78" s="5">
        <v>51448336</v>
      </c>
      <c r="AQ78" s="5">
        <v>35879175</v>
      </c>
      <c r="AR78" s="5">
        <v>15569161</v>
      </c>
      <c r="AS78" s="101">
        <v>0</v>
      </c>
      <c r="AT78" s="98"/>
      <c r="AU78" s="61">
        <v>31395681</v>
      </c>
      <c r="AV78" s="5">
        <v>4483494</v>
      </c>
      <c r="AW78" s="5">
        <v>9918119</v>
      </c>
      <c r="AX78" s="5">
        <v>21477562</v>
      </c>
      <c r="AY78" s="5">
        <v>9918119</v>
      </c>
      <c r="AZ78" s="6">
        <v>0</v>
      </c>
      <c r="BA78" s="5">
        <v>9918119</v>
      </c>
      <c r="BB78" s="6">
        <v>0</v>
      </c>
      <c r="BC78" s="6">
        <v>0</v>
      </c>
      <c r="BD78" s="7"/>
      <c r="BE78" s="73">
        <f t="shared" si="4"/>
        <v>0.61023705411969009</v>
      </c>
      <c r="BF78" s="8">
        <f t="shared" si="5"/>
        <v>0.19277822707424397</v>
      </c>
      <c r="BG78" s="8">
        <f t="shared" si="6"/>
        <v>0.19277822707424397</v>
      </c>
    </row>
    <row r="79" spans="1:59" x14ac:dyDescent="0.25">
      <c r="A79" s="99" t="s">
        <v>46</v>
      </c>
      <c r="B79" s="98"/>
      <c r="C79" s="99" t="s">
        <v>73</v>
      </c>
      <c r="D79" s="98"/>
      <c r="E79" s="99" t="s">
        <v>73</v>
      </c>
      <c r="F79" s="98"/>
      <c r="G79" s="99" t="s">
        <v>73</v>
      </c>
      <c r="H79" s="98"/>
      <c r="I79" s="99" t="s">
        <v>69</v>
      </c>
      <c r="J79" s="98"/>
      <c r="K79" s="98"/>
      <c r="L79" s="99"/>
      <c r="M79" s="98"/>
      <c r="N79" s="98"/>
      <c r="O79" s="99"/>
      <c r="P79" s="98"/>
      <c r="Q79" s="99"/>
      <c r="R79" s="98"/>
      <c r="S79" s="97" t="s">
        <v>124</v>
      </c>
      <c r="T79" s="98"/>
      <c r="U79" s="98"/>
      <c r="V79" s="98"/>
      <c r="W79" s="98"/>
      <c r="X79" s="98"/>
      <c r="Y79" s="98"/>
      <c r="Z79" s="98"/>
      <c r="AA79" s="99" t="s">
        <v>49</v>
      </c>
      <c r="AB79" s="98"/>
      <c r="AC79" s="98"/>
      <c r="AD79" s="98"/>
      <c r="AE79" s="98"/>
      <c r="AF79" s="99" t="s">
        <v>50</v>
      </c>
      <c r="AG79" s="98"/>
      <c r="AH79" s="98"/>
      <c r="AI79" s="4">
        <v>10</v>
      </c>
      <c r="AJ79" s="100" t="s">
        <v>51</v>
      </c>
      <c r="AK79" s="98"/>
      <c r="AL79" s="98"/>
      <c r="AM79" s="98"/>
      <c r="AN79" s="98"/>
      <c r="AO79" s="98"/>
      <c r="AP79" s="5">
        <v>14747400</v>
      </c>
      <c r="AQ79" s="5">
        <v>3625200</v>
      </c>
      <c r="AR79" s="5">
        <v>11122200</v>
      </c>
      <c r="AS79" s="101">
        <v>0</v>
      </c>
      <c r="AT79" s="98"/>
      <c r="AU79" s="61">
        <v>3122740</v>
      </c>
      <c r="AV79" s="5">
        <v>502460</v>
      </c>
      <c r="AW79" s="5">
        <v>3122740</v>
      </c>
      <c r="AX79" s="6">
        <v>0</v>
      </c>
      <c r="AY79" s="5">
        <v>3122740</v>
      </c>
      <c r="AZ79" s="6">
        <v>0</v>
      </c>
      <c r="BA79" s="5">
        <v>3122740</v>
      </c>
      <c r="BB79" s="6">
        <v>0</v>
      </c>
      <c r="BC79" s="6">
        <v>0</v>
      </c>
      <c r="BD79" s="7"/>
      <c r="BE79" s="73">
        <f t="shared" si="4"/>
        <v>0.21174851160204511</v>
      </c>
      <c r="BF79" s="8">
        <f t="shared" si="5"/>
        <v>0.21174851160204511</v>
      </c>
      <c r="BG79" s="8">
        <f t="shared" si="6"/>
        <v>0.21174851160204511</v>
      </c>
    </row>
    <row r="80" spans="1:59" x14ac:dyDescent="0.25">
      <c r="A80" s="99" t="s">
        <v>46</v>
      </c>
      <c r="B80" s="98"/>
      <c r="C80" s="99" t="s">
        <v>73</v>
      </c>
      <c r="D80" s="98"/>
      <c r="E80" s="99" t="s">
        <v>73</v>
      </c>
      <c r="F80" s="98"/>
      <c r="G80" s="99" t="s">
        <v>73</v>
      </c>
      <c r="H80" s="98"/>
      <c r="I80" s="99" t="s">
        <v>69</v>
      </c>
      <c r="J80" s="98"/>
      <c r="K80" s="98"/>
      <c r="L80" s="99" t="s">
        <v>59</v>
      </c>
      <c r="M80" s="98"/>
      <c r="N80" s="98"/>
      <c r="O80" s="99"/>
      <c r="P80" s="98"/>
      <c r="Q80" s="99"/>
      <c r="R80" s="98"/>
      <c r="S80" s="97" t="s">
        <v>125</v>
      </c>
      <c r="T80" s="98"/>
      <c r="U80" s="98"/>
      <c r="V80" s="98"/>
      <c r="W80" s="98"/>
      <c r="X80" s="98"/>
      <c r="Y80" s="98"/>
      <c r="Z80" s="98"/>
      <c r="AA80" s="99" t="s">
        <v>49</v>
      </c>
      <c r="AB80" s="98"/>
      <c r="AC80" s="98"/>
      <c r="AD80" s="98"/>
      <c r="AE80" s="98"/>
      <c r="AF80" s="99" t="s">
        <v>50</v>
      </c>
      <c r="AG80" s="98"/>
      <c r="AH80" s="98"/>
      <c r="AI80" s="4">
        <v>10</v>
      </c>
      <c r="AJ80" s="100" t="s">
        <v>51</v>
      </c>
      <c r="AK80" s="98"/>
      <c r="AL80" s="98"/>
      <c r="AM80" s="98"/>
      <c r="AN80" s="98"/>
      <c r="AO80" s="98"/>
      <c r="AP80" s="5">
        <v>14747400</v>
      </c>
      <c r="AQ80" s="5">
        <v>3625200</v>
      </c>
      <c r="AR80" s="5">
        <v>11122200</v>
      </c>
      <c r="AS80" s="101">
        <v>0</v>
      </c>
      <c r="AT80" s="98"/>
      <c r="AU80" s="61">
        <v>3122740</v>
      </c>
      <c r="AV80" s="5">
        <v>502460</v>
      </c>
      <c r="AW80" s="5">
        <v>3122740</v>
      </c>
      <c r="AX80" s="6">
        <v>0</v>
      </c>
      <c r="AY80" s="5">
        <v>3122740</v>
      </c>
      <c r="AZ80" s="6">
        <v>0</v>
      </c>
      <c r="BA80" s="5">
        <v>3122740</v>
      </c>
      <c r="BB80" s="6">
        <v>0</v>
      </c>
      <c r="BC80" s="6">
        <v>0</v>
      </c>
      <c r="BD80" s="7"/>
      <c r="BE80" s="73">
        <f t="shared" si="4"/>
        <v>0.21174851160204511</v>
      </c>
      <c r="BF80" s="8">
        <f t="shared" si="5"/>
        <v>0.21174851160204511</v>
      </c>
      <c r="BG80" s="8">
        <f t="shared" si="6"/>
        <v>0.21174851160204511</v>
      </c>
    </row>
    <row r="81" spans="1:59" x14ac:dyDescent="0.25">
      <c r="A81" s="99" t="s">
        <v>46</v>
      </c>
      <c r="B81" s="98"/>
      <c r="C81" s="99" t="s">
        <v>73</v>
      </c>
      <c r="D81" s="98"/>
      <c r="E81" s="99" t="s">
        <v>73</v>
      </c>
      <c r="F81" s="98"/>
      <c r="G81" s="99" t="s">
        <v>73</v>
      </c>
      <c r="H81" s="98"/>
      <c r="I81" s="99" t="s">
        <v>69</v>
      </c>
      <c r="J81" s="98"/>
      <c r="K81" s="98"/>
      <c r="L81" s="99" t="s">
        <v>63</v>
      </c>
      <c r="M81" s="98"/>
      <c r="N81" s="98"/>
      <c r="O81" s="99"/>
      <c r="P81" s="98"/>
      <c r="Q81" s="99"/>
      <c r="R81" s="98"/>
      <c r="S81" s="97" t="s">
        <v>126</v>
      </c>
      <c r="T81" s="98"/>
      <c r="U81" s="98"/>
      <c r="V81" s="98"/>
      <c r="W81" s="98"/>
      <c r="X81" s="98"/>
      <c r="Y81" s="98"/>
      <c r="Z81" s="98"/>
      <c r="AA81" s="99" t="s">
        <v>49</v>
      </c>
      <c r="AB81" s="98"/>
      <c r="AC81" s="98"/>
      <c r="AD81" s="98"/>
      <c r="AE81" s="98"/>
      <c r="AF81" s="99" t="s">
        <v>50</v>
      </c>
      <c r="AG81" s="98"/>
      <c r="AH81" s="98"/>
      <c r="AI81" s="4">
        <v>10</v>
      </c>
      <c r="AJ81" s="100" t="s">
        <v>51</v>
      </c>
      <c r="AK81" s="98"/>
      <c r="AL81" s="98"/>
      <c r="AM81" s="98"/>
      <c r="AN81" s="98"/>
      <c r="AO81" s="98"/>
      <c r="AP81" s="6">
        <v>0</v>
      </c>
      <c r="AQ81" s="6">
        <v>0</v>
      </c>
      <c r="AR81" s="6">
        <v>0</v>
      </c>
      <c r="AS81" s="101">
        <v>0</v>
      </c>
      <c r="AT81" s="98"/>
      <c r="AU81" s="63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7"/>
      <c r="BE81" s="73"/>
      <c r="BF81" s="8"/>
      <c r="BG81" s="8"/>
    </row>
    <row r="82" spans="1:59" s="18" customFormat="1" x14ac:dyDescent="0.2">
      <c r="A82" s="113" t="s">
        <v>127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70">
        <f>AP48+AP49</f>
        <v>800332825</v>
      </c>
      <c r="AQ82" s="17">
        <f>AQ48+AQ49</f>
        <v>722496678.58000004</v>
      </c>
      <c r="AR82" s="17">
        <f t="shared" ref="AR82:BC82" si="7">AR50+AR51</f>
        <v>65380815.420000002</v>
      </c>
      <c r="AS82" s="114">
        <f t="shared" si="7"/>
        <v>0</v>
      </c>
      <c r="AT82" s="114"/>
      <c r="AU82" s="71">
        <f t="shared" si="7"/>
        <v>668493338.35000002</v>
      </c>
      <c r="AV82" s="17">
        <f t="shared" si="7"/>
        <v>54003340.229999997</v>
      </c>
      <c r="AW82" s="17">
        <f t="shared" si="7"/>
        <v>218695869.55000001</v>
      </c>
      <c r="AX82" s="17">
        <f t="shared" si="7"/>
        <v>449797468.80000001</v>
      </c>
      <c r="AY82" s="70">
        <f t="shared" si="7"/>
        <v>199743541.05000001</v>
      </c>
      <c r="AZ82" s="17">
        <f t="shared" si="7"/>
        <v>18952328.5</v>
      </c>
      <c r="BA82" s="17">
        <f t="shared" si="7"/>
        <v>199743541.05000001</v>
      </c>
      <c r="BB82" s="17">
        <f t="shared" si="7"/>
        <v>0</v>
      </c>
      <c r="BC82" s="17">
        <f t="shared" si="7"/>
        <v>0</v>
      </c>
      <c r="BD82" s="15">
        <f>+AQ82/AP82</f>
        <v>0.90274527797857107</v>
      </c>
      <c r="BE82" s="74">
        <f t="shared" ref="BE82:BE97" si="8">+AU82/AP82</f>
        <v>0.83526917485859709</v>
      </c>
      <c r="BF82" s="15">
        <f t="shared" ref="BF82:BF97" si="9">+AW82/AP82</f>
        <v>0.27325615383824847</v>
      </c>
      <c r="BG82" s="15">
        <f t="shared" ref="BG82:BG97" si="10">+BA82/AP82</f>
        <v>0.24957559506571533</v>
      </c>
    </row>
    <row r="83" spans="1:59" s="13" customFormat="1" x14ac:dyDescent="0.25">
      <c r="A83" s="108" t="s">
        <v>46</v>
      </c>
      <c r="B83" s="106"/>
      <c r="C83" s="108" t="s">
        <v>83</v>
      </c>
      <c r="D83" s="106"/>
      <c r="E83" s="108"/>
      <c r="F83" s="106"/>
      <c r="G83" s="108"/>
      <c r="H83" s="106"/>
      <c r="I83" s="108"/>
      <c r="J83" s="106"/>
      <c r="K83" s="106"/>
      <c r="L83" s="108"/>
      <c r="M83" s="106"/>
      <c r="N83" s="106"/>
      <c r="O83" s="108"/>
      <c r="P83" s="106"/>
      <c r="Q83" s="108"/>
      <c r="R83" s="106"/>
      <c r="S83" s="109" t="s">
        <v>128</v>
      </c>
      <c r="T83" s="106"/>
      <c r="U83" s="106"/>
      <c r="V83" s="106"/>
      <c r="W83" s="106"/>
      <c r="X83" s="106"/>
      <c r="Y83" s="106"/>
      <c r="Z83" s="106"/>
      <c r="AA83" s="108" t="s">
        <v>49</v>
      </c>
      <c r="AB83" s="106"/>
      <c r="AC83" s="106"/>
      <c r="AD83" s="106"/>
      <c r="AE83" s="106"/>
      <c r="AF83" s="108" t="s">
        <v>50</v>
      </c>
      <c r="AG83" s="106"/>
      <c r="AH83" s="106"/>
      <c r="AI83" s="9">
        <v>10</v>
      </c>
      <c r="AJ83" s="105" t="s">
        <v>51</v>
      </c>
      <c r="AK83" s="106"/>
      <c r="AL83" s="106"/>
      <c r="AM83" s="106"/>
      <c r="AN83" s="106"/>
      <c r="AO83" s="106"/>
      <c r="AP83" s="10">
        <v>437704802</v>
      </c>
      <c r="AQ83" s="10">
        <v>8168673</v>
      </c>
      <c r="AR83" s="10">
        <v>429536129</v>
      </c>
      <c r="AS83" s="107">
        <v>0</v>
      </c>
      <c r="AT83" s="106"/>
      <c r="AU83" s="62">
        <v>8168673</v>
      </c>
      <c r="AV83" s="11">
        <v>0</v>
      </c>
      <c r="AW83" s="10">
        <v>8168673</v>
      </c>
      <c r="AX83" s="11">
        <v>0</v>
      </c>
      <c r="AY83" s="10">
        <v>8168673</v>
      </c>
      <c r="AZ83" s="11">
        <v>0</v>
      </c>
      <c r="BA83" s="10">
        <v>8168673</v>
      </c>
      <c r="BB83" s="11">
        <v>0</v>
      </c>
      <c r="BC83" s="10">
        <v>10605394</v>
      </c>
      <c r="BD83" s="12"/>
      <c r="BE83" s="73">
        <f t="shared" si="8"/>
        <v>1.8662516295628852E-2</v>
      </c>
      <c r="BF83" s="8">
        <f t="shared" si="9"/>
        <v>1.8662516295628852E-2</v>
      </c>
      <c r="BG83" s="8">
        <f t="shared" si="10"/>
        <v>1.8662516295628852E-2</v>
      </c>
    </row>
    <row r="84" spans="1:59" x14ac:dyDescent="0.25">
      <c r="A84" s="99" t="s">
        <v>46</v>
      </c>
      <c r="B84" s="98"/>
      <c r="C84" s="99" t="s">
        <v>83</v>
      </c>
      <c r="D84" s="98"/>
      <c r="E84" s="99" t="s">
        <v>129</v>
      </c>
      <c r="F84" s="98"/>
      <c r="G84" s="99"/>
      <c r="H84" s="98"/>
      <c r="I84" s="99"/>
      <c r="J84" s="98"/>
      <c r="K84" s="98"/>
      <c r="L84" s="99"/>
      <c r="M84" s="98"/>
      <c r="N84" s="98"/>
      <c r="O84" s="99"/>
      <c r="P84" s="98"/>
      <c r="Q84" s="99"/>
      <c r="R84" s="98"/>
      <c r="S84" s="97" t="s">
        <v>130</v>
      </c>
      <c r="T84" s="98"/>
      <c r="U84" s="98"/>
      <c r="V84" s="98"/>
      <c r="W84" s="98"/>
      <c r="X84" s="98"/>
      <c r="Y84" s="98"/>
      <c r="Z84" s="98"/>
      <c r="AA84" s="99" t="s">
        <v>49</v>
      </c>
      <c r="AB84" s="98"/>
      <c r="AC84" s="98"/>
      <c r="AD84" s="98"/>
      <c r="AE84" s="98"/>
      <c r="AF84" s="99" t="s">
        <v>50</v>
      </c>
      <c r="AG84" s="98"/>
      <c r="AH84" s="98"/>
      <c r="AI84" s="4">
        <v>10</v>
      </c>
      <c r="AJ84" s="100" t="s">
        <v>51</v>
      </c>
      <c r="AK84" s="98"/>
      <c r="AL84" s="98"/>
      <c r="AM84" s="98"/>
      <c r="AN84" s="98"/>
      <c r="AO84" s="98"/>
      <c r="AP84" s="5">
        <v>9850888</v>
      </c>
      <c r="AQ84" s="5">
        <v>8168673</v>
      </c>
      <c r="AR84" s="5">
        <v>1682215</v>
      </c>
      <c r="AS84" s="101">
        <v>0</v>
      </c>
      <c r="AT84" s="98"/>
      <c r="AU84" s="61">
        <v>8168673</v>
      </c>
      <c r="AV84" s="6">
        <v>0</v>
      </c>
      <c r="AW84" s="5">
        <v>8168673</v>
      </c>
      <c r="AX84" s="6">
        <v>0</v>
      </c>
      <c r="AY84" s="5">
        <v>8168673</v>
      </c>
      <c r="AZ84" s="6">
        <v>0</v>
      </c>
      <c r="BA84" s="5">
        <v>8168673</v>
      </c>
      <c r="BB84" s="6">
        <v>0</v>
      </c>
      <c r="BC84" s="5">
        <v>10605394</v>
      </c>
      <c r="BD84" s="7"/>
      <c r="BE84" s="73">
        <f t="shared" si="8"/>
        <v>0.82923214638111808</v>
      </c>
      <c r="BF84" s="8">
        <f t="shared" si="9"/>
        <v>0.82923214638111808</v>
      </c>
      <c r="BG84" s="8">
        <f t="shared" si="10"/>
        <v>0.82923214638111808</v>
      </c>
    </row>
    <row r="85" spans="1:59" x14ac:dyDescent="0.25">
      <c r="A85" s="99" t="s">
        <v>46</v>
      </c>
      <c r="B85" s="98"/>
      <c r="C85" s="99" t="s">
        <v>83</v>
      </c>
      <c r="D85" s="98"/>
      <c r="E85" s="99" t="s">
        <v>129</v>
      </c>
      <c r="F85" s="98"/>
      <c r="G85" s="99" t="s">
        <v>73</v>
      </c>
      <c r="H85" s="98"/>
      <c r="I85" s="99"/>
      <c r="J85" s="98"/>
      <c r="K85" s="98"/>
      <c r="L85" s="99"/>
      <c r="M85" s="98"/>
      <c r="N85" s="98"/>
      <c r="O85" s="99"/>
      <c r="P85" s="98"/>
      <c r="Q85" s="99"/>
      <c r="R85" s="98"/>
      <c r="S85" s="97" t="s">
        <v>131</v>
      </c>
      <c r="T85" s="98"/>
      <c r="U85" s="98"/>
      <c r="V85" s="98"/>
      <c r="W85" s="98"/>
      <c r="X85" s="98"/>
      <c r="Y85" s="98"/>
      <c r="Z85" s="98"/>
      <c r="AA85" s="99" t="s">
        <v>49</v>
      </c>
      <c r="AB85" s="98"/>
      <c r="AC85" s="98"/>
      <c r="AD85" s="98"/>
      <c r="AE85" s="98"/>
      <c r="AF85" s="99" t="s">
        <v>50</v>
      </c>
      <c r="AG85" s="98"/>
      <c r="AH85" s="98"/>
      <c r="AI85" s="4">
        <v>10</v>
      </c>
      <c r="AJ85" s="100" t="s">
        <v>51</v>
      </c>
      <c r="AK85" s="98"/>
      <c r="AL85" s="98"/>
      <c r="AM85" s="98"/>
      <c r="AN85" s="98"/>
      <c r="AO85" s="98"/>
      <c r="AP85" s="5">
        <v>9850888</v>
      </c>
      <c r="AQ85" s="5">
        <v>8168673</v>
      </c>
      <c r="AR85" s="5">
        <v>1682215</v>
      </c>
      <c r="AS85" s="101">
        <v>0</v>
      </c>
      <c r="AT85" s="98"/>
      <c r="AU85" s="61">
        <v>8168673</v>
      </c>
      <c r="AV85" s="6">
        <v>0</v>
      </c>
      <c r="AW85" s="5">
        <v>8168673</v>
      </c>
      <c r="AX85" s="6">
        <v>0</v>
      </c>
      <c r="AY85" s="5">
        <v>8168673</v>
      </c>
      <c r="AZ85" s="6">
        <v>0</v>
      </c>
      <c r="BA85" s="5">
        <v>8168673</v>
      </c>
      <c r="BB85" s="6">
        <v>0</v>
      </c>
      <c r="BC85" s="5">
        <v>10605394</v>
      </c>
      <c r="BD85" s="7"/>
      <c r="BE85" s="73">
        <f t="shared" si="8"/>
        <v>0.82923214638111808</v>
      </c>
      <c r="BF85" s="8">
        <f t="shared" si="9"/>
        <v>0.82923214638111808</v>
      </c>
      <c r="BG85" s="8">
        <f t="shared" si="10"/>
        <v>0.82923214638111808</v>
      </c>
    </row>
    <row r="86" spans="1:59" s="13" customFormat="1" x14ac:dyDescent="0.25">
      <c r="A86" s="108" t="s">
        <v>46</v>
      </c>
      <c r="B86" s="106"/>
      <c r="C86" s="108" t="s">
        <v>83</v>
      </c>
      <c r="D86" s="106"/>
      <c r="E86" s="108" t="s">
        <v>129</v>
      </c>
      <c r="F86" s="106"/>
      <c r="G86" s="108" t="s">
        <v>73</v>
      </c>
      <c r="H86" s="106"/>
      <c r="I86" s="108" t="s">
        <v>132</v>
      </c>
      <c r="J86" s="106"/>
      <c r="K86" s="106"/>
      <c r="L86" s="108"/>
      <c r="M86" s="106"/>
      <c r="N86" s="106"/>
      <c r="O86" s="108"/>
      <c r="P86" s="106"/>
      <c r="Q86" s="108"/>
      <c r="R86" s="106"/>
      <c r="S86" s="109" t="s">
        <v>133</v>
      </c>
      <c r="T86" s="106"/>
      <c r="U86" s="106"/>
      <c r="V86" s="106"/>
      <c r="W86" s="106"/>
      <c r="X86" s="106"/>
      <c r="Y86" s="106"/>
      <c r="Z86" s="106"/>
      <c r="AA86" s="108" t="s">
        <v>49</v>
      </c>
      <c r="AB86" s="106"/>
      <c r="AC86" s="106"/>
      <c r="AD86" s="106"/>
      <c r="AE86" s="106"/>
      <c r="AF86" s="108" t="s">
        <v>50</v>
      </c>
      <c r="AG86" s="106"/>
      <c r="AH86" s="106"/>
      <c r="AI86" s="9">
        <v>10</v>
      </c>
      <c r="AJ86" s="105" t="s">
        <v>51</v>
      </c>
      <c r="AK86" s="106"/>
      <c r="AL86" s="106"/>
      <c r="AM86" s="106"/>
      <c r="AN86" s="106"/>
      <c r="AO86" s="106"/>
      <c r="AP86" s="10">
        <v>9850888</v>
      </c>
      <c r="AQ86" s="10">
        <v>8168673</v>
      </c>
      <c r="AR86" s="10">
        <v>1682215</v>
      </c>
      <c r="AS86" s="107">
        <v>0</v>
      </c>
      <c r="AT86" s="106"/>
      <c r="AU86" s="62">
        <v>8168673</v>
      </c>
      <c r="AV86" s="11">
        <v>0</v>
      </c>
      <c r="AW86" s="10">
        <v>8168673</v>
      </c>
      <c r="AX86" s="11">
        <v>0</v>
      </c>
      <c r="AY86" s="10">
        <v>8168673</v>
      </c>
      <c r="AZ86" s="11">
        <v>0</v>
      </c>
      <c r="BA86" s="10">
        <v>8168673</v>
      </c>
      <c r="BB86" s="11">
        <v>0</v>
      </c>
      <c r="BC86" s="10">
        <v>10605394</v>
      </c>
      <c r="BD86" s="12"/>
      <c r="BE86" s="73">
        <f t="shared" si="8"/>
        <v>0.82923214638111808</v>
      </c>
      <c r="BF86" s="8">
        <f t="shared" si="9"/>
        <v>0.82923214638111808</v>
      </c>
      <c r="BG86" s="8">
        <f t="shared" si="10"/>
        <v>0.82923214638111808</v>
      </c>
    </row>
    <row r="87" spans="1:59" x14ac:dyDescent="0.25">
      <c r="A87" s="99" t="s">
        <v>46</v>
      </c>
      <c r="B87" s="98"/>
      <c r="C87" s="99" t="s">
        <v>83</v>
      </c>
      <c r="D87" s="98"/>
      <c r="E87" s="99" t="s">
        <v>129</v>
      </c>
      <c r="F87" s="98"/>
      <c r="G87" s="99" t="s">
        <v>73</v>
      </c>
      <c r="H87" s="98"/>
      <c r="I87" s="99" t="s">
        <v>132</v>
      </c>
      <c r="J87" s="98"/>
      <c r="K87" s="98"/>
      <c r="L87" s="99" t="s">
        <v>54</v>
      </c>
      <c r="M87" s="98"/>
      <c r="N87" s="98"/>
      <c r="O87" s="99"/>
      <c r="P87" s="98"/>
      <c r="Q87" s="99"/>
      <c r="R87" s="98"/>
      <c r="S87" s="97" t="s">
        <v>134</v>
      </c>
      <c r="T87" s="98"/>
      <c r="U87" s="98"/>
      <c r="V87" s="98"/>
      <c r="W87" s="98"/>
      <c r="X87" s="98"/>
      <c r="Y87" s="98"/>
      <c r="Z87" s="98"/>
      <c r="AA87" s="99" t="s">
        <v>49</v>
      </c>
      <c r="AB87" s="98"/>
      <c r="AC87" s="98"/>
      <c r="AD87" s="98"/>
      <c r="AE87" s="98"/>
      <c r="AF87" s="99" t="s">
        <v>50</v>
      </c>
      <c r="AG87" s="98"/>
      <c r="AH87" s="98"/>
      <c r="AI87" s="4">
        <v>10</v>
      </c>
      <c r="AJ87" s="100" t="s">
        <v>51</v>
      </c>
      <c r="AK87" s="98"/>
      <c r="AL87" s="98"/>
      <c r="AM87" s="98"/>
      <c r="AN87" s="98"/>
      <c r="AO87" s="98"/>
      <c r="AP87" s="5">
        <v>9448608</v>
      </c>
      <c r="AQ87" s="5">
        <v>7766393</v>
      </c>
      <c r="AR87" s="5">
        <v>1682215</v>
      </c>
      <c r="AS87" s="101">
        <v>0</v>
      </c>
      <c r="AT87" s="98"/>
      <c r="AU87" s="61">
        <v>7766393</v>
      </c>
      <c r="AV87" s="6">
        <v>0</v>
      </c>
      <c r="AW87" s="5">
        <v>7766393</v>
      </c>
      <c r="AX87" s="6">
        <v>0</v>
      </c>
      <c r="AY87" s="5">
        <v>7766393</v>
      </c>
      <c r="AZ87" s="6">
        <v>0</v>
      </c>
      <c r="BA87" s="5">
        <v>7766393</v>
      </c>
      <c r="BB87" s="6">
        <v>0</v>
      </c>
      <c r="BC87" s="5">
        <v>3833211</v>
      </c>
      <c r="BD87" s="7"/>
      <c r="BE87" s="73">
        <f t="shared" si="8"/>
        <v>0.82196160534969809</v>
      </c>
      <c r="BF87" s="8">
        <f t="shared" si="9"/>
        <v>0.82196160534969809</v>
      </c>
      <c r="BG87" s="8">
        <f t="shared" si="10"/>
        <v>0.82196160534969809</v>
      </c>
    </row>
    <row r="88" spans="1:59" x14ac:dyDescent="0.25">
      <c r="A88" s="99" t="s">
        <v>46</v>
      </c>
      <c r="B88" s="98"/>
      <c r="C88" s="99" t="s">
        <v>83</v>
      </c>
      <c r="D88" s="98"/>
      <c r="E88" s="99" t="s">
        <v>129</v>
      </c>
      <c r="F88" s="98"/>
      <c r="G88" s="99" t="s">
        <v>73</v>
      </c>
      <c r="H88" s="98"/>
      <c r="I88" s="99" t="s">
        <v>132</v>
      </c>
      <c r="J88" s="98"/>
      <c r="K88" s="98"/>
      <c r="L88" s="99" t="s">
        <v>76</v>
      </c>
      <c r="M88" s="98"/>
      <c r="N88" s="98"/>
      <c r="O88" s="99"/>
      <c r="P88" s="98"/>
      <c r="Q88" s="99"/>
      <c r="R88" s="98"/>
      <c r="S88" s="97" t="s">
        <v>135</v>
      </c>
      <c r="T88" s="98"/>
      <c r="U88" s="98"/>
      <c r="V88" s="98"/>
      <c r="W88" s="98"/>
      <c r="X88" s="98"/>
      <c r="Y88" s="98"/>
      <c r="Z88" s="98"/>
      <c r="AA88" s="99" t="s">
        <v>49</v>
      </c>
      <c r="AB88" s="98"/>
      <c r="AC88" s="98"/>
      <c r="AD88" s="98"/>
      <c r="AE88" s="98"/>
      <c r="AF88" s="99" t="s">
        <v>50</v>
      </c>
      <c r="AG88" s="98"/>
      <c r="AH88" s="98"/>
      <c r="AI88" s="4">
        <v>10</v>
      </c>
      <c r="AJ88" s="100" t="s">
        <v>51</v>
      </c>
      <c r="AK88" s="98"/>
      <c r="AL88" s="98"/>
      <c r="AM88" s="98"/>
      <c r="AN88" s="98"/>
      <c r="AO88" s="98"/>
      <c r="AP88" s="5">
        <v>402280</v>
      </c>
      <c r="AQ88" s="5">
        <v>402280</v>
      </c>
      <c r="AR88" s="6">
        <v>0</v>
      </c>
      <c r="AS88" s="101">
        <v>0</v>
      </c>
      <c r="AT88" s="98"/>
      <c r="AU88" s="61">
        <v>402280</v>
      </c>
      <c r="AV88" s="6">
        <v>0</v>
      </c>
      <c r="AW88" s="5">
        <v>402280</v>
      </c>
      <c r="AX88" s="6">
        <v>0</v>
      </c>
      <c r="AY88" s="5">
        <v>402280</v>
      </c>
      <c r="AZ88" s="6">
        <v>0</v>
      </c>
      <c r="BA88" s="5">
        <v>402280</v>
      </c>
      <c r="BB88" s="6">
        <v>0</v>
      </c>
      <c r="BC88" s="5">
        <v>6772183</v>
      </c>
      <c r="BD88" s="7"/>
      <c r="BE88" s="73">
        <f t="shared" si="8"/>
        <v>1</v>
      </c>
      <c r="BF88" s="8">
        <f t="shared" si="9"/>
        <v>1</v>
      </c>
      <c r="BG88" s="8">
        <f t="shared" si="10"/>
        <v>1</v>
      </c>
    </row>
    <row r="89" spans="1:59" s="13" customFormat="1" x14ac:dyDescent="0.25">
      <c r="A89" s="108" t="s">
        <v>46</v>
      </c>
      <c r="B89" s="106"/>
      <c r="C89" s="108" t="s">
        <v>83</v>
      </c>
      <c r="D89" s="106"/>
      <c r="E89" s="108" t="s">
        <v>136</v>
      </c>
      <c r="F89" s="106"/>
      <c r="G89" s="108"/>
      <c r="H89" s="106"/>
      <c r="I89" s="108"/>
      <c r="J89" s="106"/>
      <c r="K89" s="106"/>
      <c r="L89" s="108"/>
      <c r="M89" s="106"/>
      <c r="N89" s="106"/>
      <c r="O89" s="108"/>
      <c r="P89" s="106"/>
      <c r="Q89" s="108"/>
      <c r="R89" s="106"/>
      <c r="S89" s="109" t="s">
        <v>137</v>
      </c>
      <c r="T89" s="106"/>
      <c r="U89" s="106"/>
      <c r="V89" s="106"/>
      <c r="W89" s="106"/>
      <c r="X89" s="106"/>
      <c r="Y89" s="106"/>
      <c r="Z89" s="106"/>
      <c r="AA89" s="108" t="s">
        <v>49</v>
      </c>
      <c r="AB89" s="106"/>
      <c r="AC89" s="106"/>
      <c r="AD89" s="106"/>
      <c r="AE89" s="106"/>
      <c r="AF89" s="108" t="s">
        <v>50</v>
      </c>
      <c r="AG89" s="106"/>
      <c r="AH89" s="106"/>
      <c r="AI89" s="9">
        <v>10</v>
      </c>
      <c r="AJ89" s="105" t="s">
        <v>51</v>
      </c>
      <c r="AK89" s="106"/>
      <c r="AL89" s="106"/>
      <c r="AM89" s="106"/>
      <c r="AN89" s="106"/>
      <c r="AO89" s="106"/>
      <c r="AP89" s="10">
        <v>427853914</v>
      </c>
      <c r="AQ89" s="11">
        <v>0</v>
      </c>
      <c r="AR89" s="10">
        <v>427853914</v>
      </c>
      <c r="AS89" s="107">
        <v>0</v>
      </c>
      <c r="AT89" s="106"/>
      <c r="AU89" s="64">
        <v>0</v>
      </c>
      <c r="AV89" s="11">
        <v>0</v>
      </c>
      <c r="AW89" s="11">
        <v>0</v>
      </c>
      <c r="AX89" s="11">
        <v>0</v>
      </c>
      <c r="AY89" s="11">
        <v>0</v>
      </c>
      <c r="AZ89" s="11">
        <v>0</v>
      </c>
      <c r="BA89" s="11">
        <v>0</v>
      </c>
      <c r="BB89" s="11">
        <v>0</v>
      </c>
      <c r="BC89" s="11">
        <v>0</v>
      </c>
      <c r="BD89" s="12"/>
      <c r="BE89" s="73">
        <f t="shared" si="8"/>
        <v>0</v>
      </c>
      <c r="BF89" s="8">
        <f t="shared" si="9"/>
        <v>0</v>
      </c>
      <c r="BG89" s="8">
        <f t="shared" si="10"/>
        <v>0</v>
      </c>
    </row>
    <row r="90" spans="1:59" x14ac:dyDescent="0.25">
      <c r="A90" s="99" t="s">
        <v>46</v>
      </c>
      <c r="B90" s="98"/>
      <c r="C90" s="99" t="s">
        <v>83</v>
      </c>
      <c r="D90" s="98"/>
      <c r="E90" s="99" t="s">
        <v>136</v>
      </c>
      <c r="F90" s="98"/>
      <c r="G90" s="99" t="s">
        <v>47</v>
      </c>
      <c r="H90" s="98"/>
      <c r="I90" s="99"/>
      <c r="J90" s="98"/>
      <c r="K90" s="98"/>
      <c r="L90" s="99"/>
      <c r="M90" s="98"/>
      <c r="N90" s="98"/>
      <c r="O90" s="99"/>
      <c r="P90" s="98"/>
      <c r="Q90" s="99"/>
      <c r="R90" s="98"/>
      <c r="S90" s="97" t="s">
        <v>138</v>
      </c>
      <c r="T90" s="98"/>
      <c r="U90" s="98"/>
      <c r="V90" s="98"/>
      <c r="W90" s="98"/>
      <c r="X90" s="98"/>
      <c r="Y90" s="98"/>
      <c r="Z90" s="98"/>
      <c r="AA90" s="99" t="s">
        <v>49</v>
      </c>
      <c r="AB90" s="98"/>
      <c r="AC90" s="98"/>
      <c r="AD90" s="98"/>
      <c r="AE90" s="98"/>
      <c r="AF90" s="99" t="s">
        <v>50</v>
      </c>
      <c r="AG90" s="98"/>
      <c r="AH90" s="98"/>
      <c r="AI90" s="4">
        <v>10</v>
      </c>
      <c r="AJ90" s="100" t="s">
        <v>51</v>
      </c>
      <c r="AK90" s="98"/>
      <c r="AL90" s="98"/>
      <c r="AM90" s="98"/>
      <c r="AN90" s="98"/>
      <c r="AO90" s="98"/>
      <c r="AP90" s="5">
        <v>427853914</v>
      </c>
      <c r="AQ90" s="6">
        <v>0</v>
      </c>
      <c r="AR90" s="5">
        <v>427853914</v>
      </c>
      <c r="AS90" s="101">
        <v>0</v>
      </c>
      <c r="AT90" s="98"/>
      <c r="AU90" s="63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7"/>
      <c r="BE90" s="73">
        <f t="shared" si="8"/>
        <v>0</v>
      </c>
      <c r="BF90" s="8">
        <f t="shared" si="9"/>
        <v>0</v>
      </c>
      <c r="BG90" s="8">
        <f t="shared" si="10"/>
        <v>0</v>
      </c>
    </row>
    <row r="91" spans="1:59" x14ac:dyDescent="0.25">
      <c r="A91" s="99" t="s">
        <v>46</v>
      </c>
      <c r="B91" s="98"/>
      <c r="C91" s="99" t="s">
        <v>83</v>
      </c>
      <c r="D91" s="98"/>
      <c r="E91" s="99" t="s">
        <v>136</v>
      </c>
      <c r="F91" s="98"/>
      <c r="G91" s="99" t="s">
        <v>47</v>
      </c>
      <c r="H91" s="98"/>
      <c r="I91" s="99" t="s">
        <v>54</v>
      </c>
      <c r="J91" s="98"/>
      <c r="K91" s="98"/>
      <c r="L91" s="99"/>
      <c r="M91" s="98"/>
      <c r="N91" s="98"/>
      <c r="O91" s="99"/>
      <c r="P91" s="98"/>
      <c r="Q91" s="99"/>
      <c r="R91" s="98"/>
      <c r="S91" s="97" t="s">
        <v>139</v>
      </c>
      <c r="T91" s="98"/>
      <c r="U91" s="98"/>
      <c r="V91" s="98"/>
      <c r="W91" s="98"/>
      <c r="X91" s="98"/>
      <c r="Y91" s="98"/>
      <c r="Z91" s="98"/>
      <c r="AA91" s="99" t="s">
        <v>49</v>
      </c>
      <c r="AB91" s="98"/>
      <c r="AC91" s="98"/>
      <c r="AD91" s="98"/>
      <c r="AE91" s="98"/>
      <c r="AF91" s="99" t="s">
        <v>50</v>
      </c>
      <c r="AG91" s="98"/>
      <c r="AH91" s="98"/>
      <c r="AI91" s="4">
        <v>10</v>
      </c>
      <c r="AJ91" s="100" t="s">
        <v>51</v>
      </c>
      <c r="AK91" s="98"/>
      <c r="AL91" s="98"/>
      <c r="AM91" s="98"/>
      <c r="AN91" s="98"/>
      <c r="AO91" s="98"/>
      <c r="AP91" s="5">
        <v>427853914</v>
      </c>
      <c r="AQ91" s="6">
        <v>0</v>
      </c>
      <c r="AR91" s="5">
        <v>427853914</v>
      </c>
      <c r="AS91" s="101">
        <v>0</v>
      </c>
      <c r="AT91" s="98"/>
      <c r="AU91" s="63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7"/>
      <c r="BE91" s="73">
        <f t="shared" si="8"/>
        <v>0</v>
      </c>
      <c r="BF91" s="8">
        <f t="shared" si="9"/>
        <v>0</v>
      </c>
      <c r="BG91" s="8">
        <f t="shared" si="10"/>
        <v>0</v>
      </c>
    </row>
    <row r="92" spans="1:59" s="13" customFormat="1" x14ac:dyDescent="0.25">
      <c r="A92" s="108" t="s">
        <v>46</v>
      </c>
      <c r="B92" s="106"/>
      <c r="C92" s="108" t="s">
        <v>140</v>
      </c>
      <c r="D92" s="106"/>
      <c r="E92" s="108" t="s">
        <v>47</v>
      </c>
      <c r="F92" s="106"/>
      <c r="G92" s="108"/>
      <c r="H92" s="106"/>
      <c r="I92" s="108"/>
      <c r="J92" s="106"/>
      <c r="K92" s="106"/>
      <c r="L92" s="108"/>
      <c r="M92" s="106"/>
      <c r="N92" s="106"/>
      <c r="O92" s="108"/>
      <c r="P92" s="106"/>
      <c r="Q92" s="108"/>
      <c r="R92" s="106"/>
      <c r="S92" s="109" t="s">
        <v>141</v>
      </c>
      <c r="T92" s="106"/>
      <c r="U92" s="106"/>
      <c r="V92" s="106"/>
      <c r="W92" s="106"/>
      <c r="X92" s="106"/>
      <c r="Y92" s="106"/>
      <c r="Z92" s="106"/>
      <c r="AA92" s="108" t="s">
        <v>49</v>
      </c>
      <c r="AB92" s="106"/>
      <c r="AC92" s="106"/>
      <c r="AD92" s="106"/>
      <c r="AE92" s="106"/>
      <c r="AF92" s="108" t="s">
        <v>50</v>
      </c>
      <c r="AG92" s="106"/>
      <c r="AH92" s="106"/>
      <c r="AI92" s="9">
        <v>10</v>
      </c>
      <c r="AJ92" s="105" t="s">
        <v>51</v>
      </c>
      <c r="AK92" s="106"/>
      <c r="AL92" s="106"/>
      <c r="AM92" s="106"/>
      <c r="AN92" s="106"/>
      <c r="AO92" s="106"/>
      <c r="AP92" s="10">
        <v>29546799</v>
      </c>
      <c r="AQ92" s="10">
        <v>29153179</v>
      </c>
      <c r="AR92" s="10">
        <v>393620</v>
      </c>
      <c r="AS92" s="107">
        <v>0</v>
      </c>
      <c r="AT92" s="106"/>
      <c r="AU92" s="62">
        <v>29153179</v>
      </c>
      <c r="AV92" s="11">
        <v>0</v>
      </c>
      <c r="AW92" s="10">
        <v>29153179</v>
      </c>
      <c r="AX92" s="11">
        <v>0</v>
      </c>
      <c r="AY92" s="10">
        <v>29153179</v>
      </c>
      <c r="AZ92" s="11">
        <v>0</v>
      </c>
      <c r="BA92" s="10">
        <v>29153179</v>
      </c>
      <c r="BB92" s="11">
        <v>0</v>
      </c>
      <c r="BC92" s="11">
        <v>0</v>
      </c>
      <c r="BD92" s="12"/>
      <c r="BE92" s="73">
        <f t="shared" si="8"/>
        <v>0.98667808313178018</v>
      </c>
      <c r="BF92" s="8">
        <f t="shared" si="9"/>
        <v>0.98667808313178018</v>
      </c>
      <c r="BG92" s="8">
        <f t="shared" si="10"/>
        <v>0.98667808313178018</v>
      </c>
    </row>
    <row r="93" spans="1:59" x14ac:dyDescent="0.25">
      <c r="A93" s="99" t="s">
        <v>46</v>
      </c>
      <c r="B93" s="98"/>
      <c r="C93" s="99" t="s">
        <v>140</v>
      </c>
      <c r="D93" s="98"/>
      <c r="E93" s="99" t="s">
        <v>47</v>
      </c>
      <c r="F93" s="98"/>
      <c r="G93" s="99" t="s">
        <v>73</v>
      </c>
      <c r="H93" s="98"/>
      <c r="I93" s="99"/>
      <c r="J93" s="98"/>
      <c r="K93" s="98"/>
      <c r="L93" s="99"/>
      <c r="M93" s="98"/>
      <c r="N93" s="98"/>
      <c r="O93" s="99"/>
      <c r="P93" s="98"/>
      <c r="Q93" s="99"/>
      <c r="R93" s="98"/>
      <c r="S93" s="97" t="s">
        <v>142</v>
      </c>
      <c r="T93" s="98"/>
      <c r="U93" s="98"/>
      <c r="V93" s="98"/>
      <c r="W93" s="98"/>
      <c r="X93" s="98"/>
      <c r="Y93" s="98"/>
      <c r="Z93" s="98"/>
      <c r="AA93" s="99" t="s">
        <v>49</v>
      </c>
      <c r="AB93" s="98"/>
      <c r="AC93" s="98"/>
      <c r="AD93" s="98"/>
      <c r="AE93" s="98"/>
      <c r="AF93" s="99" t="s">
        <v>50</v>
      </c>
      <c r="AG93" s="98"/>
      <c r="AH93" s="98"/>
      <c r="AI93" s="4">
        <v>10</v>
      </c>
      <c r="AJ93" s="100" t="s">
        <v>51</v>
      </c>
      <c r="AK93" s="98"/>
      <c r="AL93" s="98"/>
      <c r="AM93" s="98"/>
      <c r="AN93" s="98"/>
      <c r="AO93" s="98"/>
      <c r="AP93" s="5">
        <v>29546799</v>
      </c>
      <c r="AQ93" s="5">
        <v>29153179</v>
      </c>
      <c r="AR93" s="5">
        <v>393620</v>
      </c>
      <c r="AS93" s="101">
        <v>0</v>
      </c>
      <c r="AT93" s="98"/>
      <c r="AU93" s="61">
        <v>29153179</v>
      </c>
      <c r="AV93" s="6">
        <v>0</v>
      </c>
      <c r="AW93" s="5">
        <v>29153179</v>
      </c>
      <c r="AX93" s="6">
        <v>0</v>
      </c>
      <c r="AY93" s="5">
        <v>29153179</v>
      </c>
      <c r="AZ93" s="6">
        <v>0</v>
      </c>
      <c r="BA93" s="5">
        <v>29153179</v>
      </c>
      <c r="BB93" s="6">
        <v>0</v>
      </c>
      <c r="BC93" s="6">
        <v>0</v>
      </c>
      <c r="BD93" s="7"/>
      <c r="BE93" s="73">
        <f t="shared" si="8"/>
        <v>0.98667808313178018</v>
      </c>
      <c r="BF93" s="8">
        <f t="shared" si="9"/>
        <v>0.98667808313178018</v>
      </c>
      <c r="BG93" s="8">
        <f t="shared" si="10"/>
        <v>0.98667808313178018</v>
      </c>
    </row>
    <row r="94" spans="1:59" x14ac:dyDescent="0.25">
      <c r="A94" s="99" t="s">
        <v>46</v>
      </c>
      <c r="B94" s="98"/>
      <c r="C94" s="99" t="s">
        <v>140</v>
      </c>
      <c r="D94" s="98"/>
      <c r="E94" s="99" t="s">
        <v>47</v>
      </c>
      <c r="F94" s="98"/>
      <c r="G94" s="99" t="s">
        <v>73</v>
      </c>
      <c r="H94" s="98"/>
      <c r="I94" s="99" t="s">
        <v>54</v>
      </c>
      <c r="J94" s="98"/>
      <c r="K94" s="98"/>
      <c r="L94" s="99"/>
      <c r="M94" s="98"/>
      <c r="N94" s="98"/>
      <c r="O94" s="99"/>
      <c r="P94" s="98"/>
      <c r="Q94" s="99"/>
      <c r="R94" s="98"/>
      <c r="S94" s="97" t="s">
        <v>143</v>
      </c>
      <c r="T94" s="98"/>
      <c r="U94" s="98"/>
      <c r="V94" s="98"/>
      <c r="W94" s="98"/>
      <c r="X94" s="98"/>
      <c r="Y94" s="98"/>
      <c r="Z94" s="98"/>
      <c r="AA94" s="99" t="s">
        <v>49</v>
      </c>
      <c r="AB94" s="98"/>
      <c r="AC94" s="98"/>
      <c r="AD94" s="98"/>
      <c r="AE94" s="98"/>
      <c r="AF94" s="99" t="s">
        <v>50</v>
      </c>
      <c r="AG94" s="98"/>
      <c r="AH94" s="98"/>
      <c r="AI94" s="4">
        <v>10</v>
      </c>
      <c r="AJ94" s="100" t="s">
        <v>51</v>
      </c>
      <c r="AK94" s="98"/>
      <c r="AL94" s="98"/>
      <c r="AM94" s="98"/>
      <c r="AN94" s="98"/>
      <c r="AO94" s="98"/>
      <c r="AP94" s="5">
        <v>29446799</v>
      </c>
      <c r="AQ94" s="5">
        <v>29066179</v>
      </c>
      <c r="AR94" s="5">
        <v>380620</v>
      </c>
      <c r="AS94" s="101">
        <v>0</v>
      </c>
      <c r="AT94" s="98"/>
      <c r="AU94" s="61">
        <v>29066179</v>
      </c>
      <c r="AV94" s="6">
        <v>0</v>
      </c>
      <c r="AW94" s="5">
        <v>29066179</v>
      </c>
      <c r="AX94" s="6">
        <v>0</v>
      </c>
      <c r="AY94" s="5">
        <v>29066179</v>
      </c>
      <c r="AZ94" s="6">
        <v>0</v>
      </c>
      <c r="BA94" s="5">
        <v>29066179</v>
      </c>
      <c r="BB94" s="6">
        <v>0</v>
      </c>
      <c r="BC94" s="6">
        <v>0</v>
      </c>
      <c r="BD94" s="7"/>
      <c r="BE94" s="73">
        <f t="shared" si="8"/>
        <v>0.9870743166345517</v>
      </c>
      <c r="BF94" s="8">
        <f t="shared" si="9"/>
        <v>0.9870743166345517</v>
      </c>
      <c r="BG94" s="8">
        <f t="shared" si="10"/>
        <v>0.9870743166345517</v>
      </c>
    </row>
    <row r="95" spans="1:59" x14ac:dyDescent="0.25">
      <c r="A95" s="99" t="s">
        <v>46</v>
      </c>
      <c r="B95" s="98"/>
      <c r="C95" s="99" t="s">
        <v>140</v>
      </c>
      <c r="D95" s="98"/>
      <c r="E95" s="99" t="s">
        <v>47</v>
      </c>
      <c r="F95" s="98"/>
      <c r="G95" s="99" t="s">
        <v>73</v>
      </c>
      <c r="H95" s="98"/>
      <c r="I95" s="99" t="s">
        <v>63</v>
      </c>
      <c r="J95" s="98"/>
      <c r="K95" s="98"/>
      <c r="L95" s="99"/>
      <c r="M95" s="98"/>
      <c r="N95" s="98"/>
      <c r="O95" s="99"/>
      <c r="P95" s="98"/>
      <c r="Q95" s="99"/>
      <c r="R95" s="98"/>
      <c r="S95" s="97" t="s">
        <v>144</v>
      </c>
      <c r="T95" s="98"/>
      <c r="U95" s="98"/>
      <c r="V95" s="98"/>
      <c r="W95" s="98"/>
      <c r="X95" s="98"/>
      <c r="Y95" s="98"/>
      <c r="Z95" s="98"/>
      <c r="AA95" s="99" t="s">
        <v>49</v>
      </c>
      <c r="AB95" s="98"/>
      <c r="AC95" s="98"/>
      <c r="AD95" s="98"/>
      <c r="AE95" s="98"/>
      <c r="AF95" s="99" t="s">
        <v>50</v>
      </c>
      <c r="AG95" s="98"/>
      <c r="AH95" s="98"/>
      <c r="AI95" s="4">
        <v>10</v>
      </c>
      <c r="AJ95" s="100" t="s">
        <v>51</v>
      </c>
      <c r="AK95" s="98"/>
      <c r="AL95" s="98"/>
      <c r="AM95" s="98"/>
      <c r="AN95" s="98"/>
      <c r="AO95" s="98"/>
      <c r="AP95" s="5">
        <v>100000</v>
      </c>
      <c r="AQ95" s="5">
        <v>87000</v>
      </c>
      <c r="AR95" s="5">
        <v>13000</v>
      </c>
      <c r="AS95" s="101">
        <v>0</v>
      </c>
      <c r="AT95" s="98"/>
      <c r="AU95" s="61">
        <v>87000</v>
      </c>
      <c r="AV95" s="6">
        <v>0</v>
      </c>
      <c r="AW95" s="5">
        <v>87000</v>
      </c>
      <c r="AX95" s="6">
        <v>0</v>
      </c>
      <c r="AY95" s="5">
        <v>87000</v>
      </c>
      <c r="AZ95" s="6">
        <v>0</v>
      </c>
      <c r="BA95" s="5">
        <v>87000</v>
      </c>
      <c r="BB95" s="6">
        <v>0</v>
      </c>
      <c r="BC95" s="6">
        <v>0</v>
      </c>
      <c r="BD95" s="7"/>
      <c r="BE95" s="73">
        <f t="shared" si="8"/>
        <v>0.87</v>
      </c>
      <c r="BF95" s="8">
        <f t="shared" si="9"/>
        <v>0.87</v>
      </c>
      <c r="BG95" s="8">
        <f t="shared" si="10"/>
        <v>0.87</v>
      </c>
    </row>
    <row r="96" spans="1:59" s="19" customFormat="1" ht="16.5" customHeight="1" x14ac:dyDescent="0.25">
      <c r="A96" s="110" t="s">
        <v>145</v>
      </c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80">
        <f>+AP92+AP89+AP86</f>
        <v>467251601</v>
      </c>
      <c r="AQ96" s="80">
        <f>+AQ92+AQ89+AQ86</f>
        <v>37321852</v>
      </c>
      <c r="AR96" s="80">
        <f>+AR92+AR89+AR86</f>
        <v>429929749</v>
      </c>
      <c r="AS96" s="111">
        <f>+AS92+AS89+AS86</f>
        <v>0</v>
      </c>
      <c r="AT96" s="112"/>
      <c r="AU96" s="81">
        <f>+AU92+AU89+AU86</f>
        <v>37321852</v>
      </c>
      <c r="AV96" s="80">
        <f t="shared" ref="AV96:BC96" si="11">+AV92+AV89+AV86</f>
        <v>0</v>
      </c>
      <c r="AW96" s="80">
        <f t="shared" si="11"/>
        <v>37321852</v>
      </c>
      <c r="AX96" s="80">
        <f t="shared" si="11"/>
        <v>0</v>
      </c>
      <c r="AY96" s="80">
        <f t="shared" si="11"/>
        <v>37321852</v>
      </c>
      <c r="AZ96" s="80">
        <f t="shared" si="11"/>
        <v>0</v>
      </c>
      <c r="BA96" s="80">
        <f t="shared" si="11"/>
        <v>37321852</v>
      </c>
      <c r="BB96" s="80">
        <f t="shared" si="11"/>
        <v>0</v>
      </c>
      <c r="BC96" s="80">
        <f t="shared" si="11"/>
        <v>10605394</v>
      </c>
      <c r="BD96" s="82">
        <f>+AQ96/AP96</f>
        <v>7.9875279014827813E-2</v>
      </c>
      <c r="BE96" s="83">
        <f t="shared" si="8"/>
        <v>7.9875279014827813E-2</v>
      </c>
      <c r="BF96" s="82">
        <f t="shared" si="9"/>
        <v>7.9875279014827813E-2</v>
      </c>
      <c r="BG96" s="82">
        <f t="shared" si="10"/>
        <v>7.9875279014827813E-2</v>
      </c>
    </row>
    <row r="97" spans="1:59" s="19" customFormat="1" ht="16.5" x14ac:dyDescent="0.25">
      <c r="A97" s="110" t="s">
        <v>146</v>
      </c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80">
        <f>AP96+AP82+AP47</f>
        <v>7491666193</v>
      </c>
      <c r="AQ97" s="80">
        <f t="shared" ref="AQ97:BC97" si="12">AQ96+AQ82+AQ47</f>
        <v>3446572836.5799999</v>
      </c>
      <c r="AR97" s="80">
        <f t="shared" si="12"/>
        <v>4032638025.4200001</v>
      </c>
      <c r="AS97" s="111">
        <f t="shared" si="12"/>
        <v>0</v>
      </c>
      <c r="AT97" s="112"/>
      <c r="AU97" s="81">
        <f t="shared" si="12"/>
        <v>3392569496.3499999</v>
      </c>
      <c r="AV97" s="80">
        <f t="shared" si="12"/>
        <v>54003340.229999997</v>
      </c>
      <c r="AW97" s="80">
        <f t="shared" si="12"/>
        <v>2942772027.5500002</v>
      </c>
      <c r="AX97" s="80">
        <f t="shared" si="12"/>
        <v>449797468.80000001</v>
      </c>
      <c r="AY97" s="80">
        <f t="shared" si="12"/>
        <v>2923819699.0500002</v>
      </c>
      <c r="AZ97" s="80">
        <f t="shared" si="12"/>
        <v>18952328.5</v>
      </c>
      <c r="BA97" s="80">
        <f t="shared" si="12"/>
        <v>2923819699.0500002</v>
      </c>
      <c r="BB97" s="80">
        <f t="shared" si="12"/>
        <v>0</v>
      </c>
      <c r="BC97" s="80">
        <f t="shared" si="12"/>
        <v>13328472</v>
      </c>
      <c r="BD97" s="82">
        <f>+AQ97/AP97</f>
        <v>0.4600542453159992</v>
      </c>
      <c r="BE97" s="83">
        <f t="shared" si="8"/>
        <v>0.45284579010206305</v>
      </c>
      <c r="BF97" s="82">
        <f t="shared" si="9"/>
        <v>0.39280607968086495</v>
      </c>
      <c r="BG97" s="82">
        <f t="shared" si="10"/>
        <v>0.39027629151201826</v>
      </c>
    </row>
    <row r="98" spans="1:59" s="13" customFormat="1" x14ac:dyDescent="0.25">
      <c r="A98" s="108" t="s">
        <v>147</v>
      </c>
      <c r="B98" s="106"/>
      <c r="C98" s="108" t="s">
        <v>148</v>
      </c>
      <c r="D98" s="106"/>
      <c r="E98" s="108" t="s">
        <v>149</v>
      </c>
      <c r="F98" s="106"/>
      <c r="G98" s="108" t="s">
        <v>150</v>
      </c>
      <c r="H98" s="106"/>
      <c r="I98" s="108" t="s">
        <v>13</v>
      </c>
      <c r="J98" s="106"/>
      <c r="K98" s="106"/>
      <c r="L98" s="108" t="s">
        <v>13</v>
      </c>
      <c r="M98" s="106"/>
      <c r="N98" s="106"/>
      <c r="O98" s="108" t="s">
        <v>13</v>
      </c>
      <c r="P98" s="106"/>
      <c r="Q98" s="108" t="s">
        <v>13</v>
      </c>
      <c r="R98" s="106"/>
      <c r="S98" s="109" t="s">
        <v>151</v>
      </c>
      <c r="T98" s="106"/>
      <c r="U98" s="106"/>
      <c r="V98" s="106"/>
      <c r="W98" s="106"/>
      <c r="X98" s="106"/>
      <c r="Y98" s="106"/>
      <c r="Z98" s="106"/>
      <c r="AA98" s="108" t="s">
        <v>49</v>
      </c>
      <c r="AB98" s="106"/>
      <c r="AC98" s="106"/>
      <c r="AD98" s="106"/>
      <c r="AE98" s="106"/>
      <c r="AF98" s="108" t="s">
        <v>50</v>
      </c>
      <c r="AG98" s="106"/>
      <c r="AH98" s="106"/>
      <c r="AI98" s="9">
        <v>10</v>
      </c>
      <c r="AJ98" s="105" t="s">
        <v>51</v>
      </c>
      <c r="AK98" s="106"/>
      <c r="AL98" s="106"/>
      <c r="AM98" s="106"/>
      <c r="AN98" s="106"/>
      <c r="AO98" s="106"/>
      <c r="AP98" s="10">
        <v>1074398825</v>
      </c>
      <c r="AQ98" s="10">
        <v>966673178</v>
      </c>
      <c r="AR98" s="10">
        <v>107725647</v>
      </c>
      <c r="AS98" s="107">
        <v>0</v>
      </c>
      <c r="AT98" s="106"/>
      <c r="AU98" s="62">
        <v>940646341</v>
      </c>
      <c r="AV98" s="10">
        <v>26026837</v>
      </c>
      <c r="AW98" s="10">
        <v>340636375</v>
      </c>
      <c r="AX98" s="10">
        <v>600009966</v>
      </c>
      <c r="AY98" s="10">
        <v>301172597</v>
      </c>
      <c r="AZ98" s="10">
        <v>39463778</v>
      </c>
      <c r="BA98" s="10">
        <v>301172597</v>
      </c>
      <c r="BB98" s="11">
        <v>0</v>
      </c>
      <c r="BC98" s="11">
        <v>0</v>
      </c>
      <c r="BD98" s="12"/>
      <c r="BE98" s="75"/>
      <c r="BF98" s="12"/>
      <c r="BG98" s="12"/>
    </row>
    <row r="99" spans="1:59" x14ac:dyDescent="0.25">
      <c r="A99" s="99" t="s">
        <v>147</v>
      </c>
      <c r="B99" s="98"/>
      <c r="C99" s="99" t="s">
        <v>148</v>
      </c>
      <c r="D99" s="98"/>
      <c r="E99" s="99" t="s">
        <v>149</v>
      </c>
      <c r="F99" s="98"/>
      <c r="G99" s="99" t="s">
        <v>150</v>
      </c>
      <c r="H99" s="98"/>
      <c r="I99" s="99" t="s">
        <v>152</v>
      </c>
      <c r="J99" s="98"/>
      <c r="K99" s="98"/>
      <c r="L99" s="99"/>
      <c r="M99" s="98"/>
      <c r="N99" s="98"/>
      <c r="O99" s="99"/>
      <c r="P99" s="98"/>
      <c r="Q99" s="99"/>
      <c r="R99" s="98"/>
      <c r="S99" s="97" t="s">
        <v>153</v>
      </c>
      <c r="T99" s="98"/>
      <c r="U99" s="98"/>
      <c r="V99" s="98"/>
      <c r="W99" s="98"/>
      <c r="X99" s="98"/>
      <c r="Y99" s="98"/>
      <c r="Z99" s="98"/>
      <c r="AA99" s="99" t="s">
        <v>49</v>
      </c>
      <c r="AB99" s="98"/>
      <c r="AC99" s="98"/>
      <c r="AD99" s="98"/>
      <c r="AE99" s="98"/>
      <c r="AF99" s="99" t="s">
        <v>50</v>
      </c>
      <c r="AG99" s="98"/>
      <c r="AH99" s="98"/>
      <c r="AI99" s="4">
        <v>10</v>
      </c>
      <c r="AJ99" s="100" t="s">
        <v>51</v>
      </c>
      <c r="AK99" s="98"/>
      <c r="AL99" s="98"/>
      <c r="AM99" s="98"/>
      <c r="AN99" s="98"/>
      <c r="AO99" s="98"/>
      <c r="AP99" s="5">
        <v>1074398825</v>
      </c>
      <c r="AQ99" s="5">
        <v>966673178</v>
      </c>
      <c r="AR99" s="5">
        <v>107725647</v>
      </c>
      <c r="AS99" s="101">
        <v>0</v>
      </c>
      <c r="AT99" s="98"/>
      <c r="AU99" s="61">
        <v>940646341</v>
      </c>
      <c r="AV99" s="5">
        <v>26026837</v>
      </c>
      <c r="AW99" s="5">
        <v>340636375</v>
      </c>
      <c r="AX99" s="5">
        <v>600009966</v>
      </c>
      <c r="AY99" s="5">
        <v>301172597</v>
      </c>
      <c r="AZ99" s="5">
        <v>39463778</v>
      </c>
      <c r="BA99" s="5">
        <v>301172597</v>
      </c>
      <c r="BB99" s="6">
        <v>0</v>
      </c>
      <c r="BC99" s="6">
        <v>0</v>
      </c>
      <c r="BD99" s="7"/>
      <c r="BE99" s="73">
        <f t="shared" ref="BE99:BE138" si="13">+AU99/AP99</f>
        <v>0.87550946549108521</v>
      </c>
      <c r="BF99" s="8">
        <f t="shared" ref="BF99:BF138" si="14">+AW99/AP99</f>
        <v>0.31704835027160422</v>
      </c>
      <c r="BG99" s="8">
        <f t="shared" ref="BG99:BG138" si="15">+BA99/AP99</f>
        <v>0.28031731791962822</v>
      </c>
    </row>
    <row r="100" spans="1:59" x14ac:dyDescent="0.25">
      <c r="A100" s="99" t="s">
        <v>147</v>
      </c>
      <c r="B100" s="98"/>
      <c r="C100" s="99" t="s">
        <v>148</v>
      </c>
      <c r="D100" s="98"/>
      <c r="E100" s="99" t="s">
        <v>149</v>
      </c>
      <c r="F100" s="98"/>
      <c r="G100" s="99" t="s">
        <v>150</v>
      </c>
      <c r="H100" s="98"/>
      <c r="I100" s="99" t="s">
        <v>152</v>
      </c>
      <c r="J100" s="98"/>
      <c r="K100" s="98"/>
      <c r="L100" s="99" t="s">
        <v>154</v>
      </c>
      <c r="M100" s="98"/>
      <c r="N100" s="98"/>
      <c r="O100" s="99"/>
      <c r="P100" s="98"/>
      <c r="Q100" s="99"/>
      <c r="R100" s="98"/>
      <c r="S100" s="97" t="s">
        <v>155</v>
      </c>
      <c r="T100" s="98"/>
      <c r="U100" s="98"/>
      <c r="V100" s="98"/>
      <c r="W100" s="98"/>
      <c r="X100" s="98"/>
      <c r="Y100" s="98"/>
      <c r="Z100" s="98"/>
      <c r="AA100" s="99" t="s">
        <v>49</v>
      </c>
      <c r="AB100" s="98"/>
      <c r="AC100" s="98"/>
      <c r="AD100" s="98"/>
      <c r="AE100" s="98"/>
      <c r="AF100" s="99" t="s">
        <v>50</v>
      </c>
      <c r="AG100" s="98"/>
      <c r="AH100" s="98"/>
      <c r="AI100" s="4">
        <v>10</v>
      </c>
      <c r="AJ100" s="100" t="s">
        <v>51</v>
      </c>
      <c r="AK100" s="98"/>
      <c r="AL100" s="98"/>
      <c r="AM100" s="98"/>
      <c r="AN100" s="98"/>
      <c r="AO100" s="98"/>
      <c r="AP100" s="5">
        <v>126602869</v>
      </c>
      <c r="AQ100" s="5">
        <v>97666820</v>
      </c>
      <c r="AR100" s="5">
        <v>28936049</v>
      </c>
      <c r="AS100" s="101">
        <v>0</v>
      </c>
      <c r="AT100" s="98"/>
      <c r="AU100" s="61">
        <v>97666820</v>
      </c>
      <c r="AV100" s="6">
        <v>0</v>
      </c>
      <c r="AW100" s="5">
        <v>26785144</v>
      </c>
      <c r="AX100" s="5">
        <v>70881676</v>
      </c>
      <c r="AY100" s="5">
        <v>26785144</v>
      </c>
      <c r="AZ100" s="6">
        <v>0</v>
      </c>
      <c r="BA100" s="5">
        <v>26785144</v>
      </c>
      <c r="BB100" s="6">
        <v>0</v>
      </c>
      <c r="BC100" s="6">
        <v>0</v>
      </c>
      <c r="BD100" s="7"/>
      <c r="BE100" s="73">
        <f t="shared" si="13"/>
        <v>0.77144239124628367</v>
      </c>
      <c r="BF100" s="8">
        <f t="shared" si="14"/>
        <v>0.21156822283387591</v>
      </c>
      <c r="BG100" s="8">
        <f t="shared" si="15"/>
        <v>0.21156822283387591</v>
      </c>
    </row>
    <row r="101" spans="1:59" x14ac:dyDescent="0.25">
      <c r="A101" s="99" t="s">
        <v>147</v>
      </c>
      <c r="B101" s="98"/>
      <c r="C101" s="99" t="s">
        <v>148</v>
      </c>
      <c r="D101" s="98"/>
      <c r="E101" s="99" t="s">
        <v>149</v>
      </c>
      <c r="F101" s="98"/>
      <c r="G101" s="99" t="s">
        <v>150</v>
      </c>
      <c r="H101" s="98"/>
      <c r="I101" s="99" t="s">
        <v>152</v>
      </c>
      <c r="J101" s="98"/>
      <c r="K101" s="98"/>
      <c r="L101" s="99" t="s">
        <v>154</v>
      </c>
      <c r="M101" s="98"/>
      <c r="N101" s="98"/>
      <c r="O101" s="99" t="s">
        <v>73</v>
      </c>
      <c r="P101" s="98"/>
      <c r="Q101" s="99"/>
      <c r="R101" s="98"/>
      <c r="S101" s="97" t="s">
        <v>156</v>
      </c>
      <c r="T101" s="98"/>
      <c r="U101" s="98"/>
      <c r="V101" s="98"/>
      <c r="W101" s="98"/>
      <c r="X101" s="98"/>
      <c r="Y101" s="98"/>
      <c r="Z101" s="98"/>
      <c r="AA101" s="99" t="s">
        <v>49</v>
      </c>
      <c r="AB101" s="98"/>
      <c r="AC101" s="98"/>
      <c r="AD101" s="98"/>
      <c r="AE101" s="98"/>
      <c r="AF101" s="99" t="s">
        <v>50</v>
      </c>
      <c r="AG101" s="98"/>
      <c r="AH101" s="98"/>
      <c r="AI101" s="4">
        <v>10</v>
      </c>
      <c r="AJ101" s="100" t="s">
        <v>51</v>
      </c>
      <c r="AK101" s="98"/>
      <c r="AL101" s="98"/>
      <c r="AM101" s="98"/>
      <c r="AN101" s="98"/>
      <c r="AO101" s="98"/>
      <c r="AP101" s="5">
        <v>126602869</v>
      </c>
      <c r="AQ101" s="5">
        <v>97666820</v>
      </c>
      <c r="AR101" s="5">
        <v>28936049</v>
      </c>
      <c r="AS101" s="101">
        <v>0</v>
      </c>
      <c r="AT101" s="98"/>
      <c r="AU101" s="61">
        <v>97666820</v>
      </c>
      <c r="AV101" s="6">
        <v>0</v>
      </c>
      <c r="AW101" s="5">
        <v>26785144</v>
      </c>
      <c r="AX101" s="5">
        <v>70881676</v>
      </c>
      <c r="AY101" s="5">
        <v>26785144</v>
      </c>
      <c r="AZ101" s="6">
        <v>0</v>
      </c>
      <c r="BA101" s="5">
        <v>26785144</v>
      </c>
      <c r="BB101" s="6">
        <v>0</v>
      </c>
      <c r="BC101" s="6">
        <v>0</v>
      </c>
      <c r="BD101" s="7"/>
      <c r="BE101" s="73">
        <f t="shared" si="13"/>
        <v>0.77144239124628367</v>
      </c>
      <c r="BF101" s="8">
        <f t="shared" si="14"/>
        <v>0.21156822283387591</v>
      </c>
      <c r="BG101" s="8">
        <f t="shared" si="15"/>
        <v>0.21156822283387591</v>
      </c>
    </row>
    <row r="102" spans="1:59" x14ac:dyDescent="0.25">
      <c r="A102" s="99" t="s">
        <v>147</v>
      </c>
      <c r="B102" s="98"/>
      <c r="C102" s="99" t="s">
        <v>148</v>
      </c>
      <c r="D102" s="98"/>
      <c r="E102" s="99" t="s">
        <v>149</v>
      </c>
      <c r="F102" s="98"/>
      <c r="G102" s="99" t="s">
        <v>150</v>
      </c>
      <c r="H102" s="98"/>
      <c r="I102" s="99" t="s">
        <v>152</v>
      </c>
      <c r="J102" s="98"/>
      <c r="K102" s="98"/>
      <c r="L102" s="99" t="s">
        <v>157</v>
      </c>
      <c r="M102" s="98"/>
      <c r="N102" s="98"/>
      <c r="O102" s="99"/>
      <c r="P102" s="98"/>
      <c r="Q102" s="99"/>
      <c r="R102" s="98"/>
      <c r="S102" s="97" t="s">
        <v>158</v>
      </c>
      <c r="T102" s="98"/>
      <c r="U102" s="98"/>
      <c r="V102" s="98"/>
      <c r="W102" s="98"/>
      <c r="X102" s="98"/>
      <c r="Y102" s="98"/>
      <c r="Z102" s="98"/>
      <c r="AA102" s="99" t="s">
        <v>49</v>
      </c>
      <c r="AB102" s="98"/>
      <c r="AC102" s="98"/>
      <c r="AD102" s="98"/>
      <c r="AE102" s="98"/>
      <c r="AF102" s="99" t="s">
        <v>50</v>
      </c>
      <c r="AG102" s="98"/>
      <c r="AH102" s="98"/>
      <c r="AI102" s="4">
        <v>10</v>
      </c>
      <c r="AJ102" s="100" t="s">
        <v>51</v>
      </c>
      <c r="AK102" s="98"/>
      <c r="AL102" s="98"/>
      <c r="AM102" s="98"/>
      <c r="AN102" s="98"/>
      <c r="AO102" s="98"/>
      <c r="AP102" s="5">
        <v>644098201</v>
      </c>
      <c r="AQ102" s="5">
        <v>597325535</v>
      </c>
      <c r="AR102" s="5">
        <v>46772666</v>
      </c>
      <c r="AS102" s="101">
        <v>0</v>
      </c>
      <c r="AT102" s="98"/>
      <c r="AU102" s="61">
        <v>571348698</v>
      </c>
      <c r="AV102" s="5">
        <v>25976837</v>
      </c>
      <c r="AW102" s="5">
        <v>206583914</v>
      </c>
      <c r="AX102" s="5">
        <v>364764784</v>
      </c>
      <c r="AY102" s="5">
        <v>177551220</v>
      </c>
      <c r="AZ102" s="5">
        <v>29032694</v>
      </c>
      <c r="BA102" s="5">
        <v>177551220</v>
      </c>
      <c r="BB102" s="6">
        <v>0</v>
      </c>
      <c r="BC102" s="6">
        <v>0</v>
      </c>
      <c r="BD102" s="7"/>
      <c r="BE102" s="73">
        <f t="shared" si="13"/>
        <v>0.88705215619752986</v>
      </c>
      <c r="BF102" s="8">
        <f t="shared" si="14"/>
        <v>0.32073356776849621</v>
      </c>
      <c r="BG102" s="8">
        <f t="shared" si="15"/>
        <v>0.27565861808702674</v>
      </c>
    </row>
    <row r="103" spans="1:59" x14ac:dyDescent="0.25">
      <c r="A103" s="99" t="s">
        <v>147</v>
      </c>
      <c r="B103" s="98"/>
      <c r="C103" s="99" t="s">
        <v>148</v>
      </c>
      <c r="D103" s="98"/>
      <c r="E103" s="99" t="s">
        <v>149</v>
      </c>
      <c r="F103" s="98"/>
      <c r="G103" s="99" t="s">
        <v>150</v>
      </c>
      <c r="H103" s="98"/>
      <c r="I103" s="99" t="s">
        <v>152</v>
      </c>
      <c r="J103" s="98"/>
      <c r="K103" s="98"/>
      <c r="L103" s="99" t="s">
        <v>157</v>
      </c>
      <c r="M103" s="98"/>
      <c r="N103" s="98"/>
      <c r="O103" s="99" t="s">
        <v>73</v>
      </c>
      <c r="P103" s="98"/>
      <c r="Q103" s="99"/>
      <c r="R103" s="98"/>
      <c r="S103" s="97" t="s">
        <v>159</v>
      </c>
      <c r="T103" s="98"/>
      <c r="U103" s="98"/>
      <c r="V103" s="98"/>
      <c r="W103" s="98"/>
      <c r="X103" s="98"/>
      <c r="Y103" s="98"/>
      <c r="Z103" s="98"/>
      <c r="AA103" s="99" t="s">
        <v>49</v>
      </c>
      <c r="AB103" s="98"/>
      <c r="AC103" s="98"/>
      <c r="AD103" s="98"/>
      <c r="AE103" s="98"/>
      <c r="AF103" s="99" t="s">
        <v>50</v>
      </c>
      <c r="AG103" s="98"/>
      <c r="AH103" s="98"/>
      <c r="AI103" s="4">
        <v>10</v>
      </c>
      <c r="AJ103" s="100" t="s">
        <v>51</v>
      </c>
      <c r="AK103" s="98"/>
      <c r="AL103" s="98"/>
      <c r="AM103" s="98"/>
      <c r="AN103" s="98"/>
      <c r="AO103" s="98"/>
      <c r="AP103" s="5">
        <v>644098201</v>
      </c>
      <c r="AQ103" s="5">
        <v>597325535</v>
      </c>
      <c r="AR103" s="5">
        <v>46772666</v>
      </c>
      <c r="AS103" s="101">
        <v>0</v>
      </c>
      <c r="AT103" s="98"/>
      <c r="AU103" s="61">
        <v>571348698</v>
      </c>
      <c r="AV103" s="5">
        <v>25976837</v>
      </c>
      <c r="AW103" s="5">
        <v>206583914</v>
      </c>
      <c r="AX103" s="5">
        <v>364764784</v>
      </c>
      <c r="AY103" s="5">
        <v>177551220</v>
      </c>
      <c r="AZ103" s="5">
        <v>29032694</v>
      </c>
      <c r="BA103" s="5">
        <v>177551220</v>
      </c>
      <c r="BB103" s="6">
        <v>0</v>
      </c>
      <c r="BC103" s="6">
        <v>0</v>
      </c>
      <c r="BD103" s="7"/>
      <c r="BE103" s="73">
        <f t="shared" si="13"/>
        <v>0.88705215619752986</v>
      </c>
      <c r="BF103" s="8">
        <f t="shared" si="14"/>
        <v>0.32073356776849621</v>
      </c>
      <c r="BG103" s="8">
        <f t="shared" si="15"/>
        <v>0.27565861808702674</v>
      </c>
    </row>
    <row r="104" spans="1:59" x14ac:dyDescent="0.25">
      <c r="A104" s="99" t="s">
        <v>147</v>
      </c>
      <c r="B104" s="98"/>
      <c r="C104" s="99" t="s">
        <v>148</v>
      </c>
      <c r="D104" s="98"/>
      <c r="E104" s="99" t="s">
        <v>149</v>
      </c>
      <c r="F104" s="98"/>
      <c r="G104" s="99" t="s">
        <v>150</v>
      </c>
      <c r="H104" s="98"/>
      <c r="I104" s="99" t="s">
        <v>152</v>
      </c>
      <c r="J104" s="98"/>
      <c r="K104" s="98"/>
      <c r="L104" s="99" t="s">
        <v>160</v>
      </c>
      <c r="M104" s="98"/>
      <c r="N104" s="98"/>
      <c r="O104" s="99"/>
      <c r="P104" s="98"/>
      <c r="Q104" s="99"/>
      <c r="R104" s="98"/>
      <c r="S104" s="97" t="s">
        <v>161</v>
      </c>
      <c r="T104" s="98"/>
      <c r="U104" s="98"/>
      <c r="V104" s="98"/>
      <c r="W104" s="98"/>
      <c r="X104" s="98"/>
      <c r="Y104" s="98"/>
      <c r="Z104" s="98"/>
      <c r="AA104" s="99" t="s">
        <v>49</v>
      </c>
      <c r="AB104" s="98"/>
      <c r="AC104" s="98"/>
      <c r="AD104" s="98"/>
      <c r="AE104" s="98"/>
      <c r="AF104" s="99" t="s">
        <v>50</v>
      </c>
      <c r="AG104" s="98"/>
      <c r="AH104" s="98"/>
      <c r="AI104" s="4">
        <v>10</v>
      </c>
      <c r="AJ104" s="100" t="s">
        <v>51</v>
      </c>
      <c r="AK104" s="98"/>
      <c r="AL104" s="98"/>
      <c r="AM104" s="98"/>
      <c r="AN104" s="98"/>
      <c r="AO104" s="98"/>
      <c r="AP104" s="5">
        <v>303697755</v>
      </c>
      <c r="AQ104" s="5">
        <v>271680823</v>
      </c>
      <c r="AR104" s="5">
        <v>32016932</v>
      </c>
      <c r="AS104" s="101">
        <v>0</v>
      </c>
      <c r="AT104" s="98"/>
      <c r="AU104" s="61">
        <v>271630823</v>
      </c>
      <c r="AV104" s="5">
        <v>50000</v>
      </c>
      <c r="AW104" s="5">
        <v>107267317</v>
      </c>
      <c r="AX104" s="5">
        <v>164363506</v>
      </c>
      <c r="AY104" s="5">
        <v>96836233</v>
      </c>
      <c r="AZ104" s="5">
        <v>10431084</v>
      </c>
      <c r="BA104" s="5">
        <v>96836233</v>
      </c>
      <c r="BB104" s="6">
        <v>0</v>
      </c>
      <c r="BC104" s="6">
        <v>0</v>
      </c>
      <c r="BD104" s="7"/>
      <c r="BE104" s="73">
        <f t="shared" si="13"/>
        <v>0.89441169230901951</v>
      </c>
      <c r="BF104" s="8">
        <f t="shared" si="14"/>
        <v>0.35320418157190525</v>
      </c>
      <c r="BG104" s="8">
        <f t="shared" si="15"/>
        <v>0.31885725661686237</v>
      </c>
    </row>
    <row r="105" spans="1:59" x14ac:dyDescent="0.25">
      <c r="A105" s="99" t="s">
        <v>147</v>
      </c>
      <c r="B105" s="98"/>
      <c r="C105" s="99" t="s">
        <v>148</v>
      </c>
      <c r="D105" s="98"/>
      <c r="E105" s="99" t="s">
        <v>149</v>
      </c>
      <c r="F105" s="98"/>
      <c r="G105" s="99" t="s">
        <v>150</v>
      </c>
      <c r="H105" s="98"/>
      <c r="I105" s="99" t="s">
        <v>152</v>
      </c>
      <c r="J105" s="98"/>
      <c r="K105" s="98"/>
      <c r="L105" s="99" t="s">
        <v>160</v>
      </c>
      <c r="M105" s="98"/>
      <c r="N105" s="98"/>
      <c r="O105" s="99" t="s">
        <v>73</v>
      </c>
      <c r="P105" s="98"/>
      <c r="Q105" s="99"/>
      <c r="R105" s="98"/>
      <c r="S105" s="97" t="s">
        <v>162</v>
      </c>
      <c r="T105" s="98"/>
      <c r="U105" s="98"/>
      <c r="V105" s="98"/>
      <c r="W105" s="98"/>
      <c r="X105" s="98"/>
      <c r="Y105" s="98"/>
      <c r="Z105" s="98"/>
      <c r="AA105" s="99" t="s">
        <v>49</v>
      </c>
      <c r="AB105" s="98"/>
      <c r="AC105" s="98"/>
      <c r="AD105" s="98"/>
      <c r="AE105" s="98"/>
      <c r="AF105" s="99" t="s">
        <v>50</v>
      </c>
      <c r="AG105" s="98"/>
      <c r="AH105" s="98"/>
      <c r="AI105" s="4">
        <v>10</v>
      </c>
      <c r="AJ105" s="100" t="s">
        <v>51</v>
      </c>
      <c r="AK105" s="98"/>
      <c r="AL105" s="98"/>
      <c r="AM105" s="98"/>
      <c r="AN105" s="98"/>
      <c r="AO105" s="98"/>
      <c r="AP105" s="5">
        <v>303697755</v>
      </c>
      <c r="AQ105" s="5">
        <v>271680823</v>
      </c>
      <c r="AR105" s="5">
        <v>32016932</v>
      </c>
      <c r="AS105" s="101">
        <v>0</v>
      </c>
      <c r="AT105" s="98"/>
      <c r="AU105" s="61">
        <v>271630823</v>
      </c>
      <c r="AV105" s="5">
        <v>50000</v>
      </c>
      <c r="AW105" s="5">
        <v>107267317</v>
      </c>
      <c r="AX105" s="5">
        <v>164363506</v>
      </c>
      <c r="AY105" s="5">
        <v>96836233</v>
      </c>
      <c r="AZ105" s="5">
        <v>10431084</v>
      </c>
      <c r="BA105" s="5">
        <v>96836233</v>
      </c>
      <c r="BB105" s="6">
        <v>0</v>
      </c>
      <c r="BC105" s="6">
        <v>0</v>
      </c>
      <c r="BD105" s="7"/>
      <c r="BE105" s="73">
        <f t="shared" si="13"/>
        <v>0.89441169230901951</v>
      </c>
      <c r="BF105" s="8">
        <f t="shared" si="14"/>
        <v>0.35320418157190525</v>
      </c>
      <c r="BG105" s="8">
        <f t="shared" si="15"/>
        <v>0.31885725661686237</v>
      </c>
    </row>
    <row r="106" spans="1:59" s="13" customFormat="1" x14ac:dyDescent="0.25">
      <c r="A106" s="108" t="s">
        <v>147</v>
      </c>
      <c r="B106" s="106"/>
      <c r="C106" s="108" t="s">
        <v>148</v>
      </c>
      <c r="D106" s="106"/>
      <c r="E106" s="108" t="s">
        <v>149</v>
      </c>
      <c r="F106" s="106"/>
      <c r="G106" s="108" t="s">
        <v>150</v>
      </c>
      <c r="H106" s="106"/>
      <c r="I106" s="108" t="s">
        <v>13</v>
      </c>
      <c r="J106" s="106"/>
      <c r="K106" s="106"/>
      <c r="L106" s="108" t="s">
        <v>13</v>
      </c>
      <c r="M106" s="106"/>
      <c r="N106" s="106"/>
      <c r="O106" s="108" t="s">
        <v>13</v>
      </c>
      <c r="P106" s="106"/>
      <c r="Q106" s="108" t="s">
        <v>13</v>
      </c>
      <c r="R106" s="106"/>
      <c r="S106" s="109" t="s">
        <v>151</v>
      </c>
      <c r="T106" s="106"/>
      <c r="U106" s="106"/>
      <c r="V106" s="106"/>
      <c r="W106" s="106"/>
      <c r="X106" s="106"/>
      <c r="Y106" s="106"/>
      <c r="Z106" s="106"/>
      <c r="AA106" s="108" t="s">
        <v>96</v>
      </c>
      <c r="AB106" s="106"/>
      <c r="AC106" s="106"/>
      <c r="AD106" s="106"/>
      <c r="AE106" s="106"/>
      <c r="AF106" s="108" t="s">
        <v>50</v>
      </c>
      <c r="AG106" s="106"/>
      <c r="AH106" s="106"/>
      <c r="AI106" s="9">
        <v>20</v>
      </c>
      <c r="AJ106" s="105" t="s">
        <v>97</v>
      </c>
      <c r="AK106" s="106"/>
      <c r="AL106" s="106"/>
      <c r="AM106" s="106"/>
      <c r="AN106" s="106"/>
      <c r="AO106" s="106"/>
      <c r="AP106" s="10">
        <v>150000000</v>
      </c>
      <c r="AQ106" s="10">
        <v>68785652</v>
      </c>
      <c r="AR106" s="10">
        <v>81214348</v>
      </c>
      <c r="AS106" s="107">
        <v>0</v>
      </c>
      <c r="AT106" s="106"/>
      <c r="AU106" s="62">
        <v>53223717</v>
      </c>
      <c r="AV106" s="10">
        <v>15561935</v>
      </c>
      <c r="AW106" s="10">
        <v>20065739</v>
      </c>
      <c r="AX106" s="10">
        <v>33157978</v>
      </c>
      <c r="AY106" s="10">
        <v>20065739</v>
      </c>
      <c r="AZ106" s="11">
        <v>0</v>
      </c>
      <c r="BA106" s="10">
        <v>20065739</v>
      </c>
      <c r="BB106" s="11">
        <v>0</v>
      </c>
      <c r="BC106" s="11">
        <v>0</v>
      </c>
      <c r="BD106" s="12"/>
      <c r="BE106" s="73">
        <f t="shared" si="13"/>
        <v>0.35482478000000001</v>
      </c>
      <c r="BF106" s="8">
        <f t="shared" si="14"/>
        <v>0.13377159333333333</v>
      </c>
      <c r="BG106" s="8">
        <f t="shared" si="15"/>
        <v>0.13377159333333333</v>
      </c>
    </row>
    <row r="107" spans="1:59" x14ac:dyDescent="0.25">
      <c r="A107" s="99" t="s">
        <v>147</v>
      </c>
      <c r="B107" s="98"/>
      <c r="C107" s="99" t="s">
        <v>148</v>
      </c>
      <c r="D107" s="98"/>
      <c r="E107" s="99" t="s">
        <v>149</v>
      </c>
      <c r="F107" s="98"/>
      <c r="G107" s="99" t="s">
        <v>150</v>
      </c>
      <c r="H107" s="98"/>
      <c r="I107" s="99" t="s">
        <v>152</v>
      </c>
      <c r="J107" s="98"/>
      <c r="K107" s="98"/>
      <c r="L107" s="99"/>
      <c r="M107" s="98"/>
      <c r="N107" s="98"/>
      <c r="O107" s="99"/>
      <c r="P107" s="98"/>
      <c r="Q107" s="99"/>
      <c r="R107" s="98"/>
      <c r="S107" s="97" t="s">
        <v>153</v>
      </c>
      <c r="T107" s="98"/>
      <c r="U107" s="98"/>
      <c r="V107" s="98"/>
      <c r="W107" s="98"/>
      <c r="X107" s="98"/>
      <c r="Y107" s="98"/>
      <c r="Z107" s="98"/>
      <c r="AA107" s="99" t="s">
        <v>96</v>
      </c>
      <c r="AB107" s="98"/>
      <c r="AC107" s="98"/>
      <c r="AD107" s="98"/>
      <c r="AE107" s="98"/>
      <c r="AF107" s="99" t="s">
        <v>50</v>
      </c>
      <c r="AG107" s="98"/>
      <c r="AH107" s="98"/>
      <c r="AI107" s="4">
        <v>20</v>
      </c>
      <c r="AJ107" s="100" t="s">
        <v>97</v>
      </c>
      <c r="AK107" s="98"/>
      <c r="AL107" s="98"/>
      <c r="AM107" s="98"/>
      <c r="AN107" s="98"/>
      <c r="AO107" s="98"/>
      <c r="AP107" s="5">
        <v>150000000</v>
      </c>
      <c r="AQ107" s="5">
        <v>68785652</v>
      </c>
      <c r="AR107" s="5">
        <v>81214348</v>
      </c>
      <c r="AS107" s="101">
        <v>0</v>
      </c>
      <c r="AT107" s="98"/>
      <c r="AU107" s="61">
        <v>53223717</v>
      </c>
      <c r="AV107" s="5">
        <v>15561935</v>
      </c>
      <c r="AW107" s="5">
        <v>20065739</v>
      </c>
      <c r="AX107" s="5">
        <v>33157978</v>
      </c>
      <c r="AY107" s="5">
        <v>20065739</v>
      </c>
      <c r="AZ107" s="6">
        <v>0</v>
      </c>
      <c r="BA107" s="5">
        <v>20065739</v>
      </c>
      <c r="BB107" s="6">
        <v>0</v>
      </c>
      <c r="BC107" s="6">
        <v>0</v>
      </c>
      <c r="BD107" s="7"/>
      <c r="BE107" s="73">
        <f t="shared" si="13"/>
        <v>0.35482478000000001</v>
      </c>
      <c r="BF107" s="8">
        <f t="shared" si="14"/>
        <v>0.13377159333333333</v>
      </c>
      <c r="BG107" s="8">
        <f t="shared" si="15"/>
        <v>0.13377159333333333</v>
      </c>
    </row>
    <row r="108" spans="1:59" x14ac:dyDescent="0.25">
      <c r="A108" s="99" t="s">
        <v>147</v>
      </c>
      <c r="B108" s="98"/>
      <c r="C108" s="99" t="s">
        <v>148</v>
      </c>
      <c r="D108" s="98"/>
      <c r="E108" s="99" t="s">
        <v>149</v>
      </c>
      <c r="F108" s="98"/>
      <c r="G108" s="99" t="s">
        <v>150</v>
      </c>
      <c r="H108" s="98"/>
      <c r="I108" s="99" t="s">
        <v>152</v>
      </c>
      <c r="J108" s="98"/>
      <c r="K108" s="98"/>
      <c r="L108" s="99" t="s">
        <v>157</v>
      </c>
      <c r="M108" s="98"/>
      <c r="N108" s="98"/>
      <c r="O108" s="99"/>
      <c r="P108" s="98"/>
      <c r="Q108" s="99"/>
      <c r="R108" s="98"/>
      <c r="S108" s="97" t="s">
        <v>158</v>
      </c>
      <c r="T108" s="98"/>
      <c r="U108" s="98"/>
      <c r="V108" s="98"/>
      <c r="W108" s="98"/>
      <c r="X108" s="98"/>
      <c r="Y108" s="98"/>
      <c r="Z108" s="98"/>
      <c r="AA108" s="99" t="s">
        <v>96</v>
      </c>
      <c r="AB108" s="98"/>
      <c r="AC108" s="98"/>
      <c r="AD108" s="98"/>
      <c r="AE108" s="98"/>
      <c r="AF108" s="99" t="s">
        <v>50</v>
      </c>
      <c r="AG108" s="98"/>
      <c r="AH108" s="98"/>
      <c r="AI108" s="4">
        <v>20</v>
      </c>
      <c r="AJ108" s="100" t="s">
        <v>97</v>
      </c>
      <c r="AK108" s="98"/>
      <c r="AL108" s="98"/>
      <c r="AM108" s="98"/>
      <c r="AN108" s="98"/>
      <c r="AO108" s="98"/>
      <c r="AP108" s="5">
        <v>40290726</v>
      </c>
      <c r="AQ108" s="5">
        <v>10245900</v>
      </c>
      <c r="AR108" s="5">
        <v>30044826</v>
      </c>
      <c r="AS108" s="101">
        <v>0</v>
      </c>
      <c r="AT108" s="98"/>
      <c r="AU108" s="61">
        <v>9520000</v>
      </c>
      <c r="AV108" s="5">
        <v>725900</v>
      </c>
      <c r="AW108" s="5">
        <v>2023000</v>
      </c>
      <c r="AX108" s="5">
        <v>7497000</v>
      </c>
      <c r="AY108" s="5">
        <v>2023000</v>
      </c>
      <c r="AZ108" s="6">
        <v>0</v>
      </c>
      <c r="BA108" s="5">
        <v>2023000</v>
      </c>
      <c r="BB108" s="6">
        <v>0</v>
      </c>
      <c r="BC108" s="6">
        <v>0</v>
      </c>
      <c r="BD108" s="7"/>
      <c r="BE108" s="73">
        <f t="shared" si="13"/>
        <v>0.23628266216895669</v>
      </c>
      <c r="BF108" s="8">
        <f t="shared" si="14"/>
        <v>5.02100657109033E-2</v>
      </c>
      <c r="BG108" s="8">
        <f t="shared" si="15"/>
        <v>5.02100657109033E-2</v>
      </c>
    </row>
    <row r="109" spans="1:59" x14ac:dyDescent="0.25">
      <c r="A109" s="99" t="s">
        <v>147</v>
      </c>
      <c r="B109" s="98"/>
      <c r="C109" s="99" t="s">
        <v>148</v>
      </c>
      <c r="D109" s="98"/>
      <c r="E109" s="99" t="s">
        <v>149</v>
      </c>
      <c r="F109" s="98"/>
      <c r="G109" s="99" t="s">
        <v>150</v>
      </c>
      <c r="H109" s="98"/>
      <c r="I109" s="99" t="s">
        <v>152</v>
      </c>
      <c r="J109" s="98"/>
      <c r="K109" s="98"/>
      <c r="L109" s="99" t="s">
        <v>157</v>
      </c>
      <c r="M109" s="98"/>
      <c r="N109" s="98"/>
      <c r="O109" s="99" t="s">
        <v>73</v>
      </c>
      <c r="P109" s="98"/>
      <c r="Q109" s="99"/>
      <c r="R109" s="98"/>
      <c r="S109" s="97" t="s">
        <v>159</v>
      </c>
      <c r="T109" s="98"/>
      <c r="U109" s="98"/>
      <c r="V109" s="98"/>
      <c r="W109" s="98"/>
      <c r="X109" s="98"/>
      <c r="Y109" s="98"/>
      <c r="Z109" s="98"/>
      <c r="AA109" s="99" t="s">
        <v>96</v>
      </c>
      <c r="AB109" s="98"/>
      <c r="AC109" s="98"/>
      <c r="AD109" s="98"/>
      <c r="AE109" s="98"/>
      <c r="AF109" s="99" t="s">
        <v>50</v>
      </c>
      <c r="AG109" s="98"/>
      <c r="AH109" s="98"/>
      <c r="AI109" s="4">
        <v>20</v>
      </c>
      <c r="AJ109" s="100" t="s">
        <v>97</v>
      </c>
      <c r="AK109" s="98"/>
      <c r="AL109" s="98"/>
      <c r="AM109" s="98"/>
      <c r="AN109" s="98"/>
      <c r="AO109" s="98"/>
      <c r="AP109" s="5">
        <v>40290726</v>
      </c>
      <c r="AQ109" s="5">
        <v>10245900</v>
      </c>
      <c r="AR109" s="5">
        <v>30044826</v>
      </c>
      <c r="AS109" s="101">
        <v>0</v>
      </c>
      <c r="AT109" s="98"/>
      <c r="AU109" s="61">
        <v>9520000</v>
      </c>
      <c r="AV109" s="5">
        <v>725900</v>
      </c>
      <c r="AW109" s="5">
        <v>2023000</v>
      </c>
      <c r="AX109" s="5">
        <v>7497000</v>
      </c>
      <c r="AY109" s="5">
        <v>2023000</v>
      </c>
      <c r="AZ109" s="6">
        <v>0</v>
      </c>
      <c r="BA109" s="5">
        <v>2023000</v>
      </c>
      <c r="BB109" s="6">
        <v>0</v>
      </c>
      <c r="BC109" s="6">
        <v>0</v>
      </c>
      <c r="BD109" s="7"/>
      <c r="BE109" s="73">
        <f t="shared" si="13"/>
        <v>0.23628266216895669</v>
      </c>
      <c r="BF109" s="8">
        <f t="shared" si="14"/>
        <v>5.02100657109033E-2</v>
      </c>
      <c r="BG109" s="8">
        <f t="shared" si="15"/>
        <v>5.02100657109033E-2</v>
      </c>
    </row>
    <row r="110" spans="1:59" x14ac:dyDescent="0.25">
      <c r="A110" s="99" t="s">
        <v>147</v>
      </c>
      <c r="B110" s="98"/>
      <c r="C110" s="99" t="s">
        <v>148</v>
      </c>
      <c r="D110" s="98"/>
      <c r="E110" s="99" t="s">
        <v>149</v>
      </c>
      <c r="F110" s="98"/>
      <c r="G110" s="99" t="s">
        <v>150</v>
      </c>
      <c r="H110" s="98"/>
      <c r="I110" s="99" t="s">
        <v>152</v>
      </c>
      <c r="J110" s="98"/>
      <c r="K110" s="98"/>
      <c r="L110" s="99" t="s">
        <v>160</v>
      </c>
      <c r="M110" s="98"/>
      <c r="N110" s="98"/>
      <c r="O110" s="99"/>
      <c r="P110" s="98"/>
      <c r="Q110" s="99"/>
      <c r="R110" s="98"/>
      <c r="S110" s="97" t="s">
        <v>161</v>
      </c>
      <c r="T110" s="98"/>
      <c r="U110" s="98"/>
      <c r="V110" s="98"/>
      <c r="W110" s="98"/>
      <c r="X110" s="98"/>
      <c r="Y110" s="98"/>
      <c r="Z110" s="98"/>
      <c r="AA110" s="99" t="s">
        <v>96</v>
      </c>
      <c r="AB110" s="98"/>
      <c r="AC110" s="98"/>
      <c r="AD110" s="98"/>
      <c r="AE110" s="98"/>
      <c r="AF110" s="99" t="s">
        <v>50</v>
      </c>
      <c r="AG110" s="98"/>
      <c r="AH110" s="98"/>
      <c r="AI110" s="4">
        <v>20</v>
      </c>
      <c r="AJ110" s="100" t="s">
        <v>97</v>
      </c>
      <c r="AK110" s="98"/>
      <c r="AL110" s="98"/>
      <c r="AM110" s="98"/>
      <c r="AN110" s="98"/>
      <c r="AO110" s="98"/>
      <c r="AP110" s="5">
        <v>109709274</v>
      </c>
      <c r="AQ110" s="5">
        <v>58539752</v>
      </c>
      <c r="AR110" s="5">
        <v>51169522</v>
      </c>
      <c r="AS110" s="101">
        <v>0</v>
      </c>
      <c r="AT110" s="98"/>
      <c r="AU110" s="61">
        <v>43703717</v>
      </c>
      <c r="AV110" s="5">
        <v>14836035</v>
      </c>
      <c r="AW110" s="5">
        <v>18042739</v>
      </c>
      <c r="AX110" s="5">
        <v>25660978</v>
      </c>
      <c r="AY110" s="5">
        <v>18042739</v>
      </c>
      <c r="AZ110" s="6">
        <v>0</v>
      </c>
      <c r="BA110" s="5">
        <v>18042739</v>
      </c>
      <c r="BB110" s="6">
        <v>0</v>
      </c>
      <c r="BC110" s="6">
        <v>0</v>
      </c>
      <c r="BD110" s="7"/>
      <c r="BE110" s="73">
        <f t="shared" si="13"/>
        <v>0.39835936750433698</v>
      </c>
      <c r="BF110" s="8">
        <f t="shared" si="14"/>
        <v>0.16445956063841968</v>
      </c>
      <c r="BG110" s="8">
        <f t="shared" si="15"/>
        <v>0.16445956063841968</v>
      </c>
    </row>
    <row r="111" spans="1:59" x14ac:dyDescent="0.25">
      <c r="A111" s="99" t="s">
        <v>147</v>
      </c>
      <c r="B111" s="98"/>
      <c r="C111" s="99" t="s">
        <v>148</v>
      </c>
      <c r="D111" s="98"/>
      <c r="E111" s="99" t="s">
        <v>149</v>
      </c>
      <c r="F111" s="98"/>
      <c r="G111" s="99" t="s">
        <v>150</v>
      </c>
      <c r="H111" s="98"/>
      <c r="I111" s="99" t="s">
        <v>152</v>
      </c>
      <c r="J111" s="98"/>
      <c r="K111" s="98"/>
      <c r="L111" s="99" t="s">
        <v>160</v>
      </c>
      <c r="M111" s="98"/>
      <c r="N111" s="98"/>
      <c r="O111" s="99" t="s">
        <v>73</v>
      </c>
      <c r="P111" s="98"/>
      <c r="Q111" s="99"/>
      <c r="R111" s="98"/>
      <c r="S111" s="97" t="s">
        <v>162</v>
      </c>
      <c r="T111" s="98"/>
      <c r="U111" s="98"/>
      <c r="V111" s="98"/>
      <c r="W111" s="98"/>
      <c r="X111" s="98"/>
      <c r="Y111" s="98"/>
      <c r="Z111" s="98"/>
      <c r="AA111" s="99" t="s">
        <v>96</v>
      </c>
      <c r="AB111" s="98"/>
      <c r="AC111" s="98"/>
      <c r="AD111" s="98"/>
      <c r="AE111" s="98"/>
      <c r="AF111" s="99" t="s">
        <v>50</v>
      </c>
      <c r="AG111" s="98"/>
      <c r="AH111" s="98"/>
      <c r="AI111" s="4">
        <v>20</v>
      </c>
      <c r="AJ111" s="100" t="s">
        <v>97</v>
      </c>
      <c r="AK111" s="98"/>
      <c r="AL111" s="98"/>
      <c r="AM111" s="98"/>
      <c r="AN111" s="98"/>
      <c r="AO111" s="98"/>
      <c r="AP111" s="5">
        <v>109709274</v>
      </c>
      <c r="AQ111" s="5">
        <v>58539752</v>
      </c>
      <c r="AR111" s="5">
        <v>51169522</v>
      </c>
      <c r="AS111" s="101">
        <v>0</v>
      </c>
      <c r="AT111" s="98"/>
      <c r="AU111" s="61">
        <v>43703717</v>
      </c>
      <c r="AV111" s="5">
        <v>14836035</v>
      </c>
      <c r="AW111" s="5">
        <v>18042739</v>
      </c>
      <c r="AX111" s="5">
        <v>25660978</v>
      </c>
      <c r="AY111" s="5">
        <v>18042739</v>
      </c>
      <c r="AZ111" s="6">
        <v>0</v>
      </c>
      <c r="BA111" s="5">
        <v>18042739</v>
      </c>
      <c r="BB111" s="6">
        <v>0</v>
      </c>
      <c r="BC111" s="6">
        <v>0</v>
      </c>
      <c r="BD111" s="7"/>
      <c r="BE111" s="73">
        <f t="shared" si="13"/>
        <v>0.39835936750433698</v>
      </c>
      <c r="BF111" s="8">
        <f t="shared" si="14"/>
        <v>0.16445956063841968</v>
      </c>
      <c r="BG111" s="8">
        <f t="shared" si="15"/>
        <v>0.16445956063841968</v>
      </c>
    </row>
    <row r="112" spans="1:59" s="13" customFormat="1" x14ac:dyDescent="0.25">
      <c r="A112" s="108" t="s">
        <v>147</v>
      </c>
      <c r="B112" s="106"/>
      <c r="C112" s="108" t="s">
        <v>148</v>
      </c>
      <c r="D112" s="106"/>
      <c r="E112" s="108" t="s">
        <v>149</v>
      </c>
      <c r="F112" s="106"/>
      <c r="G112" s="108" t="s">
        <v>150</v>
      </c>
      <c r="H112" s="106"/>
      <c r="I112" s="108" t="s">
        <v>13</v>
      </c>
      <c r="J112" s="106"/>
      <c r="K112" s="106"/>
      <c r="L112" s="108" t="s">
        <v>13</v>
      </c>
      <c r="M112" s="106"/>
      <c r="N112" s="106"/>
      <c r="O112" s="108" t="s">
        <v>13</v>
      </c>
      <c r="P112" s="106"/>
      <c r="Q112" s="108" t="s">
        <v>13</v>
      </c>
      <c r="R112" s="106"/>
      <c r="S112" s="109" t="s">
        <v>151</v>
      </c>
      <c r="T112" s="106"/>
      <c r="U112" s="106"/>
      <c r="V112" s="106"/>
      <c r="W112" s="106"/>
      <c r="X112" s="106"/>
      <c r="Y112" s="106"/>
      <c r="Z112" s="106"/>
      <c r="AA112" s="108" t="s">
        <v>96</v>
      </c>
      <c r="AB112" s="106"/>
      <c r="AC112" s="106"/>
      <c r="AD112" s="106"/>
      <c r="AE112" s="106"/>
      <c r="AF112" s="108" t="s">
        <v>50</v>
      </c>
      <c r="AG112" s="106"/>
      <c r="AH112" s="106"/>
      <c r="AI112" s="9">
        <v>21</v>
      </c>
      <c r="AJ112" s="105" t="s">
        <v>163</v>
      </c>
      <c r="AK112" s="106"/>
      <c r="AL112" s="106"/>
      <c r="AM112" s="106"/>
      <c r="AN112" s="106"/>
      <c r="AO112" s="106"/>
      <c r="AP112" s="10">
        <v>717660310</v>
      </c>
      <c r="AQ112" s="10">
        <v>483924913</v>
      </c>
      <c r="AR112" s="10">
        <v>233735397</v>
      </c>
      <c r="AS112" s="107">
        <v>0</v>
      </c>
      <c r="AT112" s="106"/>
      <c r="AU112" s="62">
        <v>440954775</v>
      </c>
      <c r="AV112" s="10">
        <v>42970138</v>
      </c>
      <c r="AW112" s="10">
        <v>160244053.25999999</v>
      </c>
      <c r="AX112" s="10">
        <v>280710721.74000001</v>
      </c>
      <c r="AY112" s="10">
        <v>142997521.25999999</v>
      </c>
      <c r="AZ112" s="10">
        <v>17246532</v>
      </c>
      <c r="BA112" s="10">
        <v>142997521.25999999</v>
      </c>
      <c r="BB112" s="11">
        <v>0</v>
      </c>
      <c r="BC112" s="10">
        <v>17000</v>
      </c>
      <c r="BD112" s="12"/>
      <c r="BE112" s="73">
        <f t="shared" si="13"/>
        <v>0.61443383290905418</v>
      </c>
      <c r="BF112" s="8">
        <f t="shared" si="14"/>
        <v>0.22328677095156618</v>
      </c>
      <c r="BG112" s="8">
        <f t="shared" si="15"/>
        <v>0.19925516190243264</v>
      </c>
    </row>
    <row r="113" spans="1:59" x14ac:dyDescent="0.25">
      <c r="A113" s="99" t="s">
        <v>147</v>
      </c>
      <c r="B113" s="98"/>
      <c r="C113" s="99" t="s">
        <v>148</v>
      </c>
      <c r="D113" s="98"/>
      <c r="E113" s="99" t="s">
        <v>149</v>
      </c>
      <c r="F113" s="98"/>
      <c r="G113" s="99" t="s">
        <v>150</v>
      </c>
      <c r="H113" s="98"/>
      <c r="I113" s="99" t="s">
        <v>152</v>
      </c>
      <c r="J113" s="98"/>
      <c r="K113" s="98"/>
      <c r="L113" s="99"/>
      <c r="M113" s="98"/>
      <c r="N113" s="98"/>
      <c r="O113" s="99"/>
      <c r="P113" s="98"/>
      <c r="Q113" s="99"/>
      <c r="R113" s="98"/>
      <c r="S113" s="97" t="s">
        <v>153</v>
      </c>
      <c r="T113" s="98"/>
      <c r="U113" s="98"/>
      <c r="V113" s="98"/>
      <c r="W113" s="98"/>
      <c r="X113" s="98"/>
      <c r="Y113" s="98"/>
      <c r="Z113" s="98"/>
      <c r="AA113" s="99" t="s">
        <v>96</v>
      </c>
      <c r="AB113" s="98"/>
      <c r="AC113" s="98"/>
      <c r="AD113" s="98"/>
      <c r="AE113" s="98"/>
      <c r="AF113" s="99" t="s">
        <v>50</v>
      </c>
      <c r="AG113" s="98"/>
      <c r="AH113" s="98"/>
      <c r="AI113" s="4">
        <v>21</v>
      </c>
      <c r="AJ113" s="100" t="s">
        <v>163</v>
      </c>
      <c r="AK113" s="98"/>
      <c r="AL113" s="98"/>
      <c r="AM113" s="98"/>
      <c r="AN113" s="98"/>
      <c r="AO113" s="98"/>
      <c r="AP113" s="5">
        <v>717660310</v>
      </c>
      <c r="AQ113" s="5">
        <v>483924913</v>
      </c>
      <c r="AR113" s="5">
        <v>233735397</v>
      </c>
      <c r="AS113" s="101">
        <v>0</v>
      </c>
      <c r="AT113" s="98"/>
      <c r="AU113" s="61">
        <v>440954775</v>
      </c>
      <c r="AV113" s="5">
        <v>42970138</v>
      </c>
      <c r="AW113" s="5">
        <v>160244053.25999999</v>
      </c>
      <c r="AX113" s="5">
        <v>280710721.74000001</v>
      </c>
      <c r="AY113" s="5">
        <v>142997521.25999999</v>
      </c>
      <c r="AZ113" s="5">
        <v>17246532</v>
      </c>
      <c r="BA113" s="5">
        <v>142997521.25999999</v>
      </c>
      <c r="BB113" s="6">
        <v>0</v>
      </c>
      <c r="BC113" s="5">
        <v>17000</v>
      </c>
      <c r="BD113" s="7"/>
      <c r="BE113" s="73">
        <f t="shared" si="13"/>
        <v>0.61443383290905418</v>
      </c>
      <c r="BF113" s="8">
        <f t="shared" si="14"/>
        <v>0.22328677095156618</v>
      </c>
      <c r="BG113" s="8">
        <f t="shared" si="15"/>
        <v>0.19925516190243264</v>
      </c>
    </row>
    <row r="114" spans="1:59" x14ac:dyDescent="0.25">
      <c r="A114" s="99" t="s">
        <v>147</v>
      </c>
      <c r="B114" s="98"/>
      <c r="C114" s="99" t="s">
        <v>148</v>
      </c>
      <c r="D114" s="98"/>
      <c r="E114" s="99" t="s">
        <v>149</v>
      </c>
      <c r="F114" s="98"/>
      <c r="G114" s="99" t="s">
        <v>150</v>
      </c>
      <c r="H114" s="98"/>
      <c r="I114" s="99" t="s">
        <v>152</v>
      </c>
      <c r="J114" s="98"/>
      <c r="K114" s="98"/>
      <c r="L114" s="99" t="s">
        <v>154</v>
      </c>
      <c r="M114" s="98"/>
      <c r="N114" s="98"/>
      <c r="O114" s="99"/>
      <c r="P114" s="98"/>
      <c r="Q114" s="99"/>
      <c r="R114" s="98"/>
      <c r="S114" s="97" t="s">
        <v>155</v>
      </c>
      <c r="T114" s="98"/>
      <c r="U114" s="98"/>
      <c r="V114" s="98"/>
      <c r="W114" s="98"/>
      <c r="X114" s="98"/>
      <c r="Y114" s="98"/>
      <c r="Z114" s="98"/>
      <c r="AA114" s="99" t="s">
        <v>96</v>
      </c>
      <c r="AB114" s="98"/>
      <c r="AC114" s="98"/>
      <c r="AD114" s="98"/>
      <c r="AE114" s="98"/>
      <c r="AF114" s="99" t="s">
        <v>50</v>
      </c>
      <c r="AG114" s="98"/>
      <c r="AH114" s="98"/>
      <c r="AI114" s="4">
        <v>21</v>
      </c>
      <c r="AJ114" s="100" t="s">
        <v>163</v>
      </c>
      <c r="AK114" s="98"/>
      <c r="AL114" s="98"/>
      <c r="AM114" s="98"/>
      <c r="AN114" s="98"/>
      <c r="AO114" s="98"/>
      <c r="AP114" s="5">
        <v>28252288</v>
      </c>
      <c r="AQ114" s="5">
        <v>14282982</v>
      </c>
      <c r="AR114" s="5">
        <v>13969306</v>
      </c>
      <c r="AS114" s="101">
        <v>0</v>
      </c>
      <c r="AT114" s="98"/>
      <c r="AU114" s="61">
        <v>7712844</v>
      </c>
      <c r="AV114" s="5">
        <v>6570138</v>
      </c>
      <c r="AW114" s="5">
        <v>7695844</v>
      </c>
      <c r="AX114" s="5">
        <v>17000</v>
      </c>
      <c r="AY114" s="5">
        <v>7695844</v>
      </c>
      <c r="AZ114" s="6">
        <v>0</v>
      </c>
      <c r="BA114" s="5">
        <v>7695844</v>
      </c>
      <c r="BB114" s="6">
        <v>0</v>
      </c>
      <c r="BC114" s="5">
        <v>17000</v>
      </c>
      <c r="BD114" s="7"/>
      <c r="BE114" s="73">
        <f t="shared" si="13"/>
        <v>0.27299891605239196</v>
      </c>
      <c r="BF114" s="8">
        <f t="shared" si="14"/>
        <v>0.27239719487497793</v>
      </c>
      <c r="BG114" s="8">
        <f t="shared" si="15"/>
        <v>0.27239719487497793</v>
      </c>
    </row>
    <row r="115" spans="1:59" x14ac:dyDescent="0.25">
      <c r="A115" s="99" t="s">
        <v>147</v>
      </c>
      <c r="B115" s="98"/>
      <c r="C115" s="99" t="s">
        <v>148</v>
      </c>
      <c r="D115" s="98"/>
      <c r="E115" s="99" t="s">
        <v>149</v>
      </c>
      <c r="F115" s="98"/>
      <c r="G115" s="99" t="s">
        <v>150</v>
      </c>
      <c r="H115" s="98"/>
      <c r="I115" s="99" t="s">
        <v>152</v>
      </c>
      <c r="J115" s="98"/>
      <c r="K115" s="98"/>
      <c r="L115" s="99" t="s">
        <v>154</v>
      </c>
      <c r="M115" s="98"/>
      <c r="N115" s="98"/>
      <c r="O115" s="99" t="s">
        <v>73</v>
      </c>
      <c r="P115" s="98"/>
      <c r="Q115" s="99"/>
      <c r="R115" s="98"/>
      <c r="S115" s="97" t="s">
        <v>156</v>
      </c>
      <c r="T115" s="98"/>
      <c r="U115" s="98"/>
      <c r="V115" s="98"/>
      <c r="W115" s="98"/>
      <c r="X115" s="98"/>
      <c r="Y115" s="98"/>
      <c r="Z115" s="98"/>
      <c r="AA115" s="99" t="s">
        <v>96</v>
      </c>
      <c r="AB115" s="98"/>
      <c r="AC115" s="98"/>
      <c r="AD115" s="98"/>
      <c r="AE115" s="98"/>
      <c r="AF115" s="99" t="s">
        <v>50</v>
      </c>
      <c r="AG115" s="98"/>
      <c r="AH115" s="98"/>
      <c r="AI115" s="4">
        <v>21</v>
      </c>
      <c r="AJ115" s="100" t="s">
        <v>163</v>
      </c>
      <c r="AK115" s="98"/>
      <c r="AL115" s="98"/>
      <c r="AM115" s="98"/>
      <c r="AN115" s="98"/>
      <c r="AO115" s="98"/>
      <c r="AP115" s="5">
        <v>28252288</v>
      </c>
      <c r="AQ115" s="5">
        <v>14282982</v>
      </c>
      <c r="AR115" s="5">
        <v>13969306</v>
      </c>
      <c r="AS115" s="101">
        <v>0</v>
      </c>
      <c r="AT115" s="98"/>
      <c r="AU115" s="61">
        <v>7712844</v>
      </c>
      <c r="AV115" s="5">
        <v>6570138</v>
      </c>
      <c r="AW115" s="5">
        <v>7695844</v>
      </c>
      <c r="AX115" s="5">
        <v>17000</v>
      </c>
      <c r="AY115" s="5">
        <v>7695844</v>
      </c>
      <c r="AZ115" s="6">
        <v>0</v>
      </c>
      <c r="BA115" s="5">
        <v>7695844</v>
      </c>
      <c r="BB115" s="6">
        <v>0</v>
      </c>
      <c r="BC115" s="5">
        <v>17000</v>
      </c>
      <c r="BD115" s="7"/>
      <c r="BE115" s="73">
        <f t="shared" si="13"/>
        <v>0.27299891605239196</v>
      </c>
      <c r="BF115" s="8">
        <f t="shared" si="14"/>
        <v>0.27239719487497793</v>
      </c>
      <c r="BG115" s="8">
        <f t="shared" si="15"/>
        <v>0.27239719487497793</v>
      </c>
    </row>
    <row r="116" spans="1:59" x14ac:dyDescent="0.25">
      <c r="A116" s="99" t="s">
        <v>147</v>
      </c>
      <c r="B116" s="98"/>
      <c r="C116" s="99" t="s">
        <v>148</v>
      </c>
      <c r="D116" s="98"/>
      <c r="E116" s="99" t="s">
        <v>149</v>
      </c>
      <c r="F116" s="98"/>
      <c r="G116" s="99" t="s">
        <v>150</v>
      </c>
      <c r="H116" s="98"/>
      <c r="I116" s="99" t="s">
        <v>152</v>
      </c>
      <c r="J116" s="98"/>
      <c r="K116" s="98"/>
      <c r="L116" s="99" t="s">
        <v>157</v>
      </c>
      <c r="M116" s="98"/>
      <c r="N116" s="98"/>
      <c r="O116" s="99"/>
      <c r="P116" s="98"/>
      <c r="Q116" s="99"/>
      <c r="R116" s="98"/>
      <c r="S116" s="97" t="s">
        <v>158</v>
      </c>
      <c r="T116" s="98"/>
      <c r="U116" s="98"/>
      <c r="V116" s="98"/>
      <c r="W116" s="98"/>
      <c r="X116" s="98"/>
      <c r="Y116" s="98"/>
      <c r="Z116" s="98"/>
      <c r="AA116" s="99" t="s">
        <v>96</v>
      </c>
      <c r="AB116" s="98"/>
      <c r="AC116" s="98"/>
      <c r="AD116" s="98"/>
      <c r="AE116" s="98"/>
      <c r="AF116" s="99" t="s">
        <v>50</v>
      </c>
      <c r="AG116" s="98"/>
      <c r="AH116" s="98"/>
      <c r="AI116" s="4">
        <v>21</v>
      </c>
      <c r="AJ116" s="100" t="s">
        <v>163</v>
      </c>
      <c r="AK116" s="98"/>
      <c r="AL116" s="98"/>
      <c r="AM116" s="98"/>
      <c r="AN116" s="98"/>
      <c r="AO116" s="98"/>
      <c r="AP116" s="5">
        <v>487786052</v>
      </c>
      <c r="AQ116" s="5">
        <v>288823644</v>
      </c>
      <c r="AR116" s="5">
        <v>198962408</v>
      </c>
      <c r="AS116" s="101">
        <v>0</v>
      </c>
      <c r="AT116" s="98"/>
      <c r="AU116" s="61">
        <v>252423644</v>
      </c>
      <c r="AV116" s="5">
        <v>36400000</v>
      </c>
      <c r="AW116" s="5">
        <v>80445552.260000005</v>
      </c>
      <c r="AX116" s="5">
        <v>171978091.74000001</v>
      </c>
      <c r="AY116" s="5">
        <v>73328298.260000005</v>
      </c>
      <c r="AZ116" s="5">
        <v>7117254</v>
      </c>
      <c r="BA116" s="5">
        <v>73328298.260000005</v>
      </c>
      <c r="BB116" s="6">
        <v>0</v>
      </c>
      <c r="BC116" s="6">
        <v>0</v>
      </c>
      <c r="BD116" s="7"/>
      <c r="BE116" s="73">
        <f t="shared" si="13"/>
        <v>0.51748844183843123</v>
      </c>
      <c r="BF116" s="8">
        <f t="shared" si="14"/>
        <v>0.16491974694676181</v>
      </c>
      <c r="BG116" s="8">
        <f t="shared" si="15"/>
        <v>0.15032881313301677</v>
      </c>
    </row>
    <row r="117" spans="1:59" x14ac:dyDescent="0.25">
      <c r="A117" s="99" t="s">
        <v>147</v>
      </c>
      <c r="B117" s="98"/>
      <c r="C117" s="99" t="s">
        <v>148</v>
      </c>
      <c r="D117" s="98"/>
      <c r="E117" s="99" t="s">
        <v>149</v>
      </c>
      <c r="F117" s="98"/>
      <c r="G117" s="99" t="s">
        <v>150</v>
      </c>
      <c r="H117" s="98"/>
      <c r="I117" s="99" t="s">
        <v>152</v>
      </c>
      <c r="J117" s="98"/>
      <c r="K117" s="98"/>
      <c r="L117" s="99" t="s">
        <v>157</v>
      </c>
      <c r="M117" s="98"/>
      <c r="N117" s="98"/>
      <c r="O117" s="99" t="s">
        <v>73</v>
      </c>
      <c r="P117" s="98"/>
      <c r="Q117" s="99"/>
      <c r="R117" s="98"/>
      <c r="S117" s="97" t="s">
        <v>159</v>
      </c>
      <c r="T117" s="98"/>
      <c r="U117" s="98"/>
      <c r="V117" s="98"/>
      <c r="W117" s="98"/>
      <c r="X117" s="98"/>
      <c r="Y117" s="98"/>
      <c r="Z117" s="98"/>
      <c r="AA117" s="99" t="s">
        <v>96</v>
      </c>
      <c r="AB117" s="98"/>
      <c r="AC117" s="98"/>
      <c r="AD117" s="98"/>
      <c r="AE117" s="98"/>
      <c r="AF117" s="99" t="s">
        <v>50</v>
      </c>
      <c r="AG117" s="98"/>
      <c r="AH117" s="98"/>
      <c r="AI117" s="4">
        <v>21</v>
      </c>
      <c r="AJ117" s="100" t="s">
        <v>163</v>
      </c>
      <c r="AK117" s="98"/>
      <c r="AL117" s="98"/>
      <c r="AM117" s="98"/>
      <c r="AN117" s="98"/>
      <c r="AO117" s="98"/>
      <c r="AP117" s="5">
        <v>487786052</v>
      </c>
      <c r="AQ117" s="5">
        <v>288823644</v>
      </c>
      <c r="AR117" s="5">
        <v>198962408</v>
      </c>
      <c r="AS117" s="101">
        <v>0</v>
      </c>
      <c r="AT117" s="98"/>
      <c r="AU117" s="61">
        <v>252423644</v>
      </c>
      <c r="AV117" s="5">
        <v>36400000</v>
      </c>
      <c r="AW117" s="5">
        <v>80445552.260000005</v>
      </c>
      <c r="AX117" s="5">
        <v>171978091.74000001</v>
      </c>
      <c r="AY117" s="5">
        <v>73328298.260000005</v>
      </c>
      <c r="AZ117" s="5">
        <v>7117254</v>
      </c>
      <c r="BA117" s="5">
        <v>73328298.260000005</v>
      </c>
      <c r="BB117" s="6">
        <v>0</v>
      </c>
      <c r="BC117" s="6">
        <v>0</v>
      </c>
      <c r="BD117" s="7"/>
      <c r="BE117" s="73">
        <f t="shared" si="13"/>
        <v>0.51748844183843123</v>
      </c>
      <c r="BF117" s="8">
        <f t="shared" si="14"/>
        <v>0.16491974694676181</v>
      </c>
      <c r="BG117" s="8">
        <f t="shared" si="15"/>
        <v>0.15032881313301677</v>
      </c>
    </row>
    <row r="118" spans="1:59" x14ac:dyDescent="0.25">
      <c r="A118" s="99" t="s">
        <v>147</v>
      </c>
      <c r="B118" s="98"/>
      <c r="C118" s="99" t="s">
        <v>148</v>
      </c>
      <c r="D118" s="98"/>
      <c r="E118" s="99" t="s">
        <v>149</v>
      </c>
      <c r="F118" s="98"/>
      <c r="G118" s="99" t="s">
        <v>150</v>
      </c>
      <c r="H118" s="98"/>
      <c r="I118" s="99" t="s">
        <v>152</v>
      </c>
      <c r="J118" s="98"/>
      <c r="K118" s="98"/>
      <c r="L118" s="99" t="s">
        <v>160</v>
      </c>
      <c r="M118" s="98"/>
      <c r="N118" s="98"/>
      <c r="O118" s="99"/>
      <c r="P118" s="98"/>
      <c r="Q118" s="99"/>
      <c r="R118" s="98"/>
      <c r="S118" s="97" t="s">
        <v>161</v>
      </c>
      <c r="T118" s="98"/>
      <c r="U118" s="98"/>
      <c r="V118" s="98"/>
      <c r="W118" s="98"/>
      <c r="X118" s="98"/>
      <c r="Y118" s="98"/>
      <c r="Z118" s="98"/>
      <c r="AA118" s="99" t="s">
        <v>96</v>
      </c>
      <c r="AB118" s="98"/>
      <c r="AC118" s="98"/>
      <c r="AD118" s="98"/>
      <c r="AE118" s="98"/>
      <c r="AF118" s="99" t="s">
        <v>50</v>
      </c>
      <c r="AG118" s="98"/>
      <c r="AH118" s="98"/>
      <c r="AI118" s="4">
        <v>21</v>
      </c>
      <c r="AJ118" s="100" t="s">
        <v>163</v>
      </c>
      <c r="AK118" s="98"/>
      <c r="AL118" s="98"/>
      <c r="AM118" s="98"/>
      <c r="AN118" s="98"/>
      <c r="AO118" s="98"/>
      <c r="AP118" s="5">
        <v>201621970</v>
      </c>
      <c r="AQ118" s="5">
        <v>180818287</v>
      </c>
      <c r="AR118" s="5">
        <v>20803683</v>
      </c>
      <c r="AS118" s="101">
        <v>0</v>
      </c>
      <c r="AT118" s="98"/>
      <c r="AU118" s="61">
        <v>180818287</v>
      </c>
      <c r="AV118" s="6">
        <v>0</v>
      </c>
      <c r="AW118" s="5">
        <v>72102657</v>
      </c>
      <c r="AX118" s="5">
        <v>108715630</v>
      </c>
      <c r="AY118" s="5">
        <v>61973379</v>
      </c>
      <c r="AZ118" s="5">
        <v>10129278</v>
      </c>
      <c r="BA118" s="5">
        <v>61973379</v>
      </c>
      <c r="BB118" s="6">
        <v>0</v>
      </c>
      <c r="BC118" s="6">
        <v>0</v>
      </c>
      <c r="BD118" s="7"/>
      <c r="BE118" s="73">
        <f t="shared" si="13"/>
        <v>0.89681837252160568</v>
      </c>
      <c r="BF118" s="8">
        <f t="shared" si="14"/>
        <v>0.35761309642991784</v>
      </c>
      <c r="BG118" s="8">
        <f t="shared" si="15"/>
        <v>0.30737413685621662</v>
      </c>
    </row>
    <row r="119" spans="1:59" x14ac:dyDescent="0.25">
      <c r="A119" s="99" t="s">
        <v>147</v>
      </c>
      <c r="B119" s="98"/>
      <c r="C119" s="99" t="s">
        <v>148</v>
      </c>
      <c r="D119" s="98"/>
      <c r="E119" s="99" t="s">
        <v>149</v>
      </c>
      <c r="F119" s="98"/>
      <c r="G119" s="99" t="s">
        <v>150</v>
      </c>
      <c r="H119" s="98"/>
      <c r="I119" s="99" t="s">
        <v>152</v>
      </c>
      <c r="J119" s="98"/>
      <c r="K119" s="98"/>
      <c r="L119" s="99" t="s">
        <v>160</v>
      </c>
      <c r="M119" s="98"/>
      <c r="N119" s="98"/>
      <c r="O119" s="99" t="s">
        <v>73</v>
      </c>
      <c r="P119" s="98"/>
      <c r="Q119" s="99"/>
      <c r="R119" s="98"/>
      <c r="S119" s="97" t="s">
        <v>162</v>
      </c>
      <c r="T119" s="98"/>
      <c r="U119" s="98"/>
      <c r="V119" s="98"/>
      <c r="W119" s="98"/>
      <c r="X119" s="98"/>
      <c r="Y119" s="98"/>
      <c r="Z119" s="98"/>
      <c r="AA119" s="99" t="s">
        <v>96</v>
      </c>
      <c r="AB119" s="98"/>
      <c r="AC119" s="98"/>
      <c r="AD119" s="98"/>
      <c r="AE119" s="98"/>
      <c r="AF119" s="99" t="s">
        <v>50</v>
      </c>
      <c r="AG119" s="98"/>
      <c r="AH119" s="98"/>
      <c r="AI119" s="4">
        <v>21</v>
      </c>
      <c r="AJ119" s="100" t="s">
        <v>163</v>
      </c>
      <c r="AK119" s="98"/>
      <c r="AL119" s="98"/>
      <c r="AM119" s="98"/>
      <c r="AN119" s="98"/>
      <c r="AO119" s="98"/>
      <c r="AP119" s="5">
        <v>201621970</v>
      </c>
      <c r="AQ119" s="5">
        <v>180818287</v>
      </c>
      <c r="AR119" s="5">
        <v>20803683</v>
      </c>
      <c r="AS119" s="101">
        <v>0</v>
      </c>
      <c r="AT119" s="98"/>
      <c r="AU119" s="61">
        <v>180818287</v>
      </c>
      <c r="AV119" s="6">
        <v>0</v>
      </c>
      <c r="AW119" s="5">
        <v>72102657</v>
      </c>
      <c r="AX119" s="5">
        <v>108715630</v>
      </c>
      <c r="AY119" s="5">
        <v>61973379</v>
      </c>
      <c r="AZ119" s="5">
        <v>10129278</v>
      </c>
      <c r="BA119" s="5">
        <v>61973379</v>
      </c>
      <c r="BB119" s="6">
        <v>0</v>
      </c>
      <c r="BC119" s="6">
        <v>0</v>
      </c>
      <c r="BD119" s="7"/>
      <c r="BE119" s="73">
        <f t="shared" si="13"/>
        <v>0.89681837252160568</v>
      </c>
      <c r="BF119" s="8">
        <f t="shared" si="14"/>
        <v>0.35761309642991784</v>
      </c>
      <c r="BG119" s="8">
        <f t="shared" si="15"/>
        <v>0.30737413685621662</v>
      </c>
    </row>
    <row r="120" spans="1:59" s="13" customFormat="1" x14ac:dyDescent="0.25">
      <c r="A120" s="108" t="s">
        <v>147</v>
      </c>
      <c r="B120" s="106"/>
      <c r="C120" s="108" t="s">
        <v>164</v>
      </c>
      <c r="D120" s="106"/>
      <c r="E120" s="108" t="s">
        <v>149</v>
      </c>
      <c r="F120" s="106"/>
      <c r="G120" s="108" t="s">
        <v>150</v>
      </c>
      <c r="H120" s="106"/>
      <c r="I120" s="108" t="s">
        <v>13</v>
      </c>
      <c r="J120" s="106"/>
      <c r="K120" s="106"/>
      <c r="L120" s="108" t="s">
        <v>13</v>
      </c>
      <c r="M120" s="106"/>
      <c r="N120" s="106"/>
      <c r="O120" s="108" t="s">
        <v>13</v>
      </c>
      <c r="P120" s="106"/>
      <c r="Q120" s="108" t="s">
        <v>13</v>
      </c>
      <c r="R120" s="106"/>
      <c r="S120" s="109" t="s">
        <v>165</v>
      </c>
      <c r="T120" s="106"/>
      <c r="U120" s="106"/>
      <c r="V120" s="106"/>
      <c r="W120" s="106"/>
      <c r="X120" s="106"/>
      <c r="Y120" s="106"/>
      <c r="Z120" s="106"/>
      <c r="AA120" s="108" t="s">
        <v>49</v>
      </c>
      <c r="AB120" s="106"/>
      <c r="AC120" s="106"/>
      <c r="AD120" s="106"/>
      <c r="AE120" s="106"/>
      <c r="AF120" s="108" t="s">
        <v>50</v>
      </c>
      <c r="AG120" s="106"/>
      <c r="AH120" s="106"/>
      <c r="AI120" s="9">
        <v>10</v>
      </c>
      <c r="AJ120" s="105" t="s">
        <v>51</v>
      </c>
      <c r="AK120" s="106"/>
      <c r="AL120" s="106"/>
      <c r="AM120" s="106"/>
      <c r="AN120" s="106"/>
      <c r="AO120" s="106"/>
      <c r="AP120" s="10">
        <v>256432532</v>
      </c>
      <c r="AQ120" s="10">
        <v>253275369</v>
      </c>
      <c r="AR120" s="10">
        <v>3157163</v>
      </c>
      <c r="AS120" s="107">
        <v>0</v>
      </c>
      <c r="AT120" s="106"/>
      <c r="AU120" s="62">
        <v>244410235</v>
      </c>
      <c r="AV120" s="10">
        <v>8865134</v>
      </c>
      <c r="AW120" s="10">
        <v>113309257</v>
      </c>
      <c r="AX120" s="10">
        <v>131100978</v>
      </c>
      <c r="AY120" s="10">
        <v>113309257</v>
      </c>
      <c r="AZ120" s="11">
        <v>0</v>
      </c>
      <c r="BA120" s="10">
        <v>113309257</v>
      </c>
      <c r="BB120" s="11">
        <v>0</v>
      </c>
      <c r="BC120" s="11">
        <v>0</v>
      </c>
      <c r="BD120" s="12"/>
      <c r="BE120" s="73">
        <f t="shared" si="13"/>
        <v>0.95311711464128901</v>
      </c>
      <c r="BF120" s="8">
        <f t="shared" si="14"/>
        <v>0.44186771513062156</v>
      </c>
      <c r="BG120" s="8">
        <f t="shared" si="15"/>
        <v>0.44186771513062156</v>
      </c>
    </row>
    <row r="121" spans="1:59" x14ac:dyDescent="0.25">
      <c r="A121" s="99" t="s">
        <v>147</v>
      </c>
      <c r="B121" s="98"/>
      <c r="C121" s="99" t="s">
        <v>164</v>
      </c>
      <c r="D121" s="98"/>
      <c r="E121" s="99" t="s">
        <v>149</v>
      </c>
      <c r="F121" s="98"/>
      <c r="G121" s="99" t="s">
        <v>150</v>
      </c>
      <c r="H121" s="98"/>
      <c r="I121" s="99" t="s">
        <v>152</v>
      </c>
      <c r="J121" s="98"/>
      <c r="K121" s="98"/>
      <c r="L121" s="99"/>
      <c r="M121" s="98"/>
      <c r="N121" s="98"/>
      <c r="O121" s="99"/>
      <c r="P121" s="98"/>
      <c r="Q121" s="99"/>
      <c r="R121" s="98"/>
      <c r="S121" s="97" t="s">
        <v>153</v>
      </c>
      <c r="T121" s="98"/>
      <c r="U121" s="98"/>
      <c r="V121" s="98"/>
      <c r="W121" s="98"/>
      <c r="X121" s="98"/>
      <c r="Y121" s="98"/>
      <c r="Z121" s="98"/>
      <c r="AA121" s="99" t="s">
        <v>49</v>
      </c>
      <c r="AB121" s="98"/>
      <c r="AC121" s="98"/>
      <c r="AD121" s="98"/>
      <c r="AE121" s="98"/>
      <c r="AF121" s="99" t="s">
        <v>50</v>
      </c>
      <c r="AG121" s="98"/>
      <c r="AH121" s="98"/>
      <c r="AI121" s="4">
        <v>10</v>
      </c>
      <c r="AJ121" s="100" t="s">
        <v>51</v>
      </c>
      <c r="AK121" s="98"/>
      <c r="AL121" s="98"/>
      <c r="AM121" s="98"/>
      <c r="AN121" s="98"/>
      <c r="AO121" s="98"/>
      <c r="AP121" s="5">
        <v>256432532</v>
      </c>
      <c r="AQ121" s="5">
        <v>253275369</v>
      </c>
      <c r="AR121" s="5">
        <v>3157163</v>
      </c>
      <c r="AS121" s="101">
        <v>0</v>
      </c>
      <c r="AT121" s="98"/>
      <c r="AU121" s="61">
        <v>244410235</v>
      </c>
      <c r="AV121" s="5">
        <v>8865134</v>
      </c>
      <c r="AW121" s="5">
        <v>113309257</v>
      </c>
      <c r="AX121" s="5">
        <v>131100978</v>
      </c>
      <c r="AY121" s="5">
        <v>113309257</v>
      </c>
      <c r="AZ121" s="6">
        <v>0</v>
      </c>
      <c r="BA121" s="5">
        <v>113309257</v>
      </c>
      <c r="BB121" s="6">
        <v>0</v>
      </c>
      <c r="BC121" s="6">
        <v>0</v>
      </c>
      <c r="BD121" s="7"/>
      <c r="BE121" s="73">
        <f t="shared" si="13"/>
        <v>0.95311711464128901</v>
      </c>
      <c r="BF121" s="8">
        <f t="shared" si="14"/>
        <v>0.44186771513062156</v>
      </c>
      <c r="BG121" s="8">
        <f t="shared" si="15"/>
        <v>0.44186771513062156</v>
      </c>
    </row>
    <row r="122" spans="1:59" x14ac:dyDescent="0.25">
      <c r="A122" s="99" t="s">
        <v>147</v>
      </c>
      <c r="B122" s="98"/>
      <c r="C122" s="99" t="s">
        <v>164</v>
      </c>
      <c r="D122" s="98"/>
      <c r="E122" s="99" t="s">
        <v>149</v>
      </c>
      <c r="F122" s="98"/>
      <c r="G122" s="99" t="s">
        <v>150</v>
      </c>
      <c r="H122" s="98"/>
      <c r="I122" s="99" t="s">
        <v>152</v>
      </c>
      <c r="J122" s="98"/>
      <c r="K122" s="98"/>
      <c r="L122" s="99" t="s">
        <v>166</v>
      </c>
      <c r="M122" s="98"/>
      <c r="N122" s="98"/>
      <c r="O122" s="99"/>
      <c r="P122" s="98"/>
      <c r="Q122" s="99"/>
      <c r="R122" s="98"/>
      <c r="S122" s="97" t="s">
        <v>167</v>
      </c>
      <c r="T122" s="98"/>
      <c r="U122" s="98"/>
      <c r="V122" s="98"/>
      <c r="W122" s="98"/>
      <c r="X122" s="98"/>
      <c r="Y122" s="98"/>
      <c r="Z122" s="98"/>
      <c r="AA122" s="99" t="s">
        <v>49</v>
      </c>
      <c r="AB122" s="98"/>
      <c r="AC122" s="98"/>
      <c r="AD122" s="98"/>
      <c r="AE122" s="98"/>
      <c r="AF122" s="99" t="s">
        <v>50</v>
      </c>
      <c r="AG122" s="98"/>
      <c r="AH122" s="98"/>
      <c r="AI122" s="4">
        <v>10</v>
      </c>
      <c r="AJ122" s="100" t="s">
        <v>51</v>
      </c>
      <c r="AK122" s="98"/>
      <c r="AL122" s="98"/>
      <c r="AM122" s="98"/>
      <c r="AN122" s="98"/>
      <c r="AO122" s="98"/>
      <c r="AP122" s="5">
        <v>3157163</v>
      </c>
      <c r="AQ122" s="6">
        <v>0</v>
      </c>
      <c r="AR122" s="5">
        <v>3157163</v>
      </c>
      <c r="AS122" s="101">
        <v>0</v>
      </c>
      <c r="AT122" s="98"/>
      <c r="AU122" s="63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7"/>
      <c r="BE122" s="73">
        <f t="shared" si="13"/>
        <v>0</v>
      </c>
      <c r="BF122" s="8">
        <f t="shared" si="14"/>
        <v>0</v>
      </c>
      <c r="BG122" s="8">
        <f t="shared" si="15"/>
        <v>0</v>
      </c>
    </row>
    <row r="123" spans="1:59" x14ac:dyDescent="0.25">
      <c r="A123" s="99" t="s">
        <v>147</v>
      </c>
      <c r="B123" s="98"/>
      <c r="C123" s="99" t="s">
        <v>164</v>
      </c>
      <c r="D123" s="98"/>
      <c r="E123" s="99" t="s">
        <v>149</v>
      </c>
      <c r="F123" s="98"/>
      <c r="G123" s="99" t="s">
        <v>150</v>
      </c>
      <c r="H123" s="98"/>
      <c r="I123" s="99" t="s">
        <v>152</v>
      </c>
      <c r="J123" s="98"/>
      <c r="K123" s="98"/>
      <c r="L123" s="99" t="s">
        <v>166</v>
      </c>
      <c r="M123" s="98"/>
      <c r="N123" s="98"/>
      <c r="O123" s="99" t="s">
        <v>73</v>
      </c>
      <c r="P123" s="98"/>
      <c r="Q123" s="99"/>
      <c r="R123" s="98"/>
      <c r="S123" s="97" t="s">
        <v>168</v>
      </c>
      <c r="T123" s="98"/>
      <c r="U123" s="98"/>
      <c r="V123" s="98"/>
      <c r="W123" s="98"/>
      <c r="X123" s="98"/>
      <c r="Y123" s="98"/>
      <c r="Z123" s="98"/>
      <c r="AA123" s="99" t="s">
        <v>49</v>
      </c>
      <c r="AB123" s="98"/>
      <c r="AC123" s="98"/>
      <c r="AD123" s="98"/>
      <c r="AE123" s="98"/>
      <c r="AF123" s="99" t="s">
        <v>50</v>
      </c>
      <c r="AG123" s="98"/>
      <c r="AH123" s="98"/>
      <c r="AI123" s="4">
        <v>10</v>
      </c>
      <c r="AJ123" s="100" t="s">
        <v>51</v>
      </c>
      <c r="AK123" s="98"/>
      <c r="AL123" s="98"/>
      <c r="AM123" s="98"/>
      <c r="AN123" s="98"/>
      <c r="AO123" s="98"/>
      <c r="AP123" s="5">
        <v>3157163</v>
      </c>
      <c r="AQ123" s="6">
        <v>0</v>
      </c>
      <c r="AR123" s="5">
        <v>3157163</v>
      </c>
      <c r="AS123" s="101">
        <v>0</v>
      </c>
      <c r="AT123" s="98"/>
      <c r="AU123" s="63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7"/>
      <c r="BE123" s="73">
        <f t="shared" si="13"/>
        <v>0</v>
      </c>
      <c r="BF123" s="8">
        <f t="shared" si="14"/>
        <v>0</v>
      </c>
      <c r="BG123" s="8">
        <f t="shared" si="15"/>
        <v>0</v>
      </c>
    </row>
    <row r="124" spans="1:59" x14ac:dyDescent="0.25">
      <c r="A124" s="99" t="s">
        <v>147</v>
      </c>
      <c r="B124" s="98"/>
      <c r="C124" s="99" t="s">
        <v>164</v>
      </c>
      <c r="D124" s="98"/>
      <c r="E124" s="99" t="s">
        <v>149</v>
      </c>
      <c r="F124" s="98"/>
      <c r="G124" s="99" t="s">
        <v>150</v>
      </c>
      <c r="H124" s="98"/>
      <c r="I124" s="99" t="s">
        <v>152</v>
      </c>
      <c r="J124" s="98"/>
      <c r="K124" s="98"/>
      <c r="L124" s="99" t="s">
        <v>169</v>
      </c>
      <c r="M124" s="98"/>
      <c r="N124" s="98"/>
      <c r="O124" s="99"/>
      <c r="P124" s="98"/>
      <c r="Q124" s="99"/>
      <c r="R124" s="98"/>
      <c r="S124" s="97" t="s">
        <v>170</v>
      </c>
      <c r="T124" s="98"/>
      <c r="U124" s="98"/>
      <c r="V124" s="98"/>
      <c r="W124" s="98"/>
      <c r="X124" s="98"/>
      <c r="Y124" s="98"/>
      <c r="Z124" s="98"/>
      <c r="AA124" s="99" t="s">
        <v>49</v>
      </c>
      <c r="AB124" s="98"/>
      <c r="AC124" s="98"/>
      <c r="AD124" s="98"/>
      <c r="AE124" s="98"/>
      <c r="AF124" s="99" t="s">
        <v>50</v>
      </c>
      <c r="AG124" s="98"/>
      <c r="AH124" s="98"/>
      <c r="AI124" s="4">
        <v>10</v>
      </c>
      <c r="AJ124" s="100" t="s">
        <v>51</v>
      </c>
      <c r="AK124" s="98"/>
      <c r="AL124" s="98"/>
      <c r="AM124" s="98"/>
      <c r="AN124" s="98"/>
      <c r="AO124" s="98"/>
      <c r="AP124" s="5">
        <v>253275369</v>
      </c>
      <c r="AQ124" s="5">
        <v>253275369</v>
      </c>
      <c r="AR124" s="6">
        <v>0</v>
      </c>
      <c r="AS124" s="101">
        <v>0</v>
      </c>
      <c r="AT124" s="98"/>
      <c r="AU124" s="61">
        <v>244410235</v>
      </c>
      <c r="AV124" s="5">
        <v>8865134</v>
      </c>
      <c r="AW124" s="5">
        <v>113309257</v>
      </c>
      <c r="AX124" s="5">
        <v>131100978</v>
      </c>
      <c r="AY124" s="5">
        <v>113309257</v>
      </c>
      <c r="AZ124" s="6">
        <v>0</v>
      </c>
      <c r="BA124" s="5">
        <v>113309257</v>
      </c>
      <c r="BB124" s="6">
        <v>0</v>
      </c>
      <c r="BC124" s="6">
        <v>0</v>
      </c>
      <c r="BD124" s="7"/>
      <c r="BE124" s="73">
        <f t="shared" si="13"/>
        <v>0.96499804132157829</v>
      </c>
      <c r="BF124" s="8">
        <f t="shared" si="14"/>
        <v>0.4473757454085478</v>
      </c>
      <c r="BG124" s="8">
        <f t="shared" si="15"/>
        <v>0.4473757454085478</v>
      </c>
    </row>
    <row r="125" spans="1:59" x14ac:dyDescent="0.25">
      <c r="A125" s="99" t="s">
        <v>147</v>
      </c>
      <c r="B125" s="98"/>
      <c r="C125" s="99" t="s">
        <v>164</v>
      </c>
      <c r="D125" s="98"/>
      <c r="E125" s="99" t="s">
        <v>149</v>
      </c>
      <c r="F125" s="98"/>
      <c r="G125" s="99" t="s">
        <v>150</v>
      </c>
      <c r="H125" s="98"/>
      <c r="I125" s="99" t="s">
        <v>152</v>
      </c>
      <c r="J125" s="98"/>
      <c r="K125" s="98"/>
      <c r="L125" s="99" t="s">
        <v>169</v>
      </c>
      <c r="M125" s="98"/>
      <c r="N125" s="98"/>
      <c r="O125" s="99" t="s">
        <v>73</v>
      </c>
      <c r="P125" s="98"/>
      <c r="Q125" s="99"/>
      <c r="R125" s="98"/>
      <c r="S125" s="97" t="s">
        <v>171</v>
      </c>
      <c r="T125" s="98"/>
      <c r="U125" s="98"/>
      <c r="V125" s="98"/>
      <c r="W125" s="98"/>
      <c r="X125" s="98"/>
      <c r="Y125" s="98"/>
      <c r="Z125" s="98"/>
      <c r="AA125" s="99" t="s">
        <v>49</v>
      </c>
      <c r="AB125" s="98"/>
      <c r="AC125" s="98"/>
      <c r="AD125" s="98"/>
      <c r="AE125" s="98"/>
      <c r="AF125" s="99" t="s">
        <v>50</v>
      </c>
      <c r="AG125" s="98"/>
      <c r="AH125" s="98"/>
      <c r="AI125" s="4">
        <v>10</v>
      </c>
      <c r="AJ125" s="100" t="s">
        <v>51</v>
      </c>
      <c r="AK125" s="98"/>
      <c r="AL125" s="98"/>
      <c r="AM125" s="98"/>
      <c r="AN125" s="98"/>
      <c r="AO125" s="98"/>
      <c r="AP125" s="5">
        <v>253275369</v>
      </c>
      <c r="AQ125" s="5">
        <v>253275369</v>
      </c>
      <c r="AR125" s="6">
        <v>0</v>
      </c>
      <c r="AS125" s="101">
        <v>0</v>
      </c>
      <c r="AT125" s="98"/>
      <c r="AU125" s="61">
        <v>244410235</v>
      </c>
      <c r="AV125" s="5">
        <v>8865134</v>
      </c>
      <c r="AW125" s="5">
        <v>113309257</v>
      </c>
      <c r="AX125" s="5">
        <v>131100978</v>
      </c>
      <c r="AY125" s="5">
        <v>113309257</v>
      </c>
      <c r="AZ125" s="6">
        <v>0</v>
      </c>
      <c r="BA125" s="5">
        <v>113309257</v>
      </c>
      <c r="BB125" s="6">
        <v>0</v>
      </c>
      <c r="BC125" s="6">
        <v>0</v>
      </c>
      <c r="BD125" s="7"/>
      <c r="BE125" s="73">
        <f t="shared" si="13"/>
        <v>0.96499804132157829</v>
      </c>
      <c r="BF125" s="8">
        <f t="shared" si="14"/>
        <v>0.4473757454085478</v>
      </c>
      <c r="BG125" s="8">
        <f t="shared" si="15"/>
        <v>0.4473757454085478</v>
      </c>
    </row>
    <row r="126" spans="1:59" s="13" customFormat="1" x14ac:dyDescent="0.25">
      <c r="A126" s="108" t="s">
        <v>147</v>
      </c>
      <c r="B126" s="106"/>
      <c r="C126" s="108" t="s">
        <v>164</v>
      </c>
      <c r="D126" s="106"/>
      <c r="E126" s="108" t="s">
        <v>149</v>
      </c>
      <c r="F126" s="106"/>
      <c r="G126" s="108" t="s">
        <v>150</v>
      </c>
      <c r="H126" s="106"/>
      <c r="I126" s="108" t="s">
        <v>13</v>
      </c>
      <c r="J126" s="106"/>
      <c r="K126" s="106"/>
      <c r="L126" s="108" t="s">
        <v>13</v>
      </c>
      <c r="M126" s="106"/>
      <c r="N126" s="106"/>
      <c r="O126" s="108" t="s">
        <v>13</v>
      </c>
      <c r="P126" s="106"/>
      <c r="Q126" s="108" t="s">
        <v>13</v>
      </c>
      <c r="R126" s="106"/>
      <c r="S126" s="109" t="s">
        <v>165</v>
      </c>
      <c r="T126" s="106"/>
      <c r="U126" s="106"/>
      <c r="V126" s="106"/>
      <c r="W126" s="106"/>
      <c r="X126" s="106"/>
      <c r="Y126" s="106"/>
      <c r="Z126" s="106"/>
      <c r="AA126" s="108" t="s">
        <v>96</v>
      </c>
      <c r="AB126" s="106"/>
      <c r="AC126" s="106"/>
      <c r="AD126" s="106"/>
      <c r="AE126" s="106"/>
      <c r="AF126" s="108" t="s">
        <v>50</v>
      </c>
      <c r="AG126" s="106"/>
      <c r="AH126" s="106"/>
      <c r="AI126" s="9">
        <v>20</v>
      </c>
      <c r="AJ126" s="105" t="s">
        <v>97</v>
      </c>
      <c r="AK126" s="106"/>
      <c r="AL126" s="106"/>
      <c r="AM126" s="106"/>
      <c r="AN126" s="106"/>
      <c r="AO126" s="106"/>
      <c r="AP126" s="10">
        <v>150000000</v>
      </c>
      <c r="AQ126" s="10">
        <v>13080000</v>
      </c>
      <c r="AR126" s="10">
        <v>136920000</v>
      </c>
      <c r="AS126" s="107">
        <v>0</v>
      </c>
      <c r="AT126" s="106"/>
      <c r="AU126" s="62">
        <v>13080000</v>
      </c>
      <c r="AV126" s="11">
        <v>0</v>
      </c>
      <c r="AW126" s="11">
        <v>0</v>
      </c>
      <c r="AX126" s="10">
        <v>13080000</v>
      </c>
      <c r="AY126" s="11">
        <v>0</v>
      </c>
      <c r="AZ126" s="11">
        <v>0</v>
      </c>
      <c r="BA126" s="11">
        <v>0</v>
      </c>
      <c r="BB126" s="11">
        <v>0</v>
      </c>
      <c r="BC126" s="11">
        <v>0</v>
      </c>
      <c r="BD126" s="12"/>
      <c r="BE126" s="73">
        <f t="shared" si="13"/>
        <v>8.72E-2</v>
      </c>
      <c r="BF126" s="8">
        <f t="shared" si="14"/>
        <v>0</v>
      </c>
      <c r="BG126" s="8">
        <f t="shared" si="15"/>
        <v>0</v>
      </c>
    </row>
    <row r="127" spans="1:59" x14ac:dyDescent="0.25">
      <c r="A127" s="99" t="s">
        <v>147</v>
      </c>
      <c r="B127" s="98"/>
      <c r="C127" s="99" t="s">
        <v>164</v>
      </c>
      <c r="D127" s="98"/>
      <c r="E127" s="99" t="s">
        <v>149</v>
      </c>
      <c r="F127" s="98"/>
      <c r="G127" s="99" t="s">
        <v>150</v>
      </c>
      <c r="H127" s="98"/>
      <c r="I127" s="99" t="s">
        <v>152</v>
      </c>
      <c r="J127" s="98"/>
      <c r="K127" s="98"/>
      <c r="L127" s="99"/>
      <c r="M127" s="98"/>
      <c r="N127" s="98"/>
      <c r="O127" s="99"/>
      <c r="P127" s="98"/>
      <c r="Q127" s="99"/>
      <c r="R127" s="98"/>
      <c r="S127" s="97" t="s">
        <v>153</v>
      </c>
      <c r="T127" s="98"/>
      <c r="U127" s="98"/>
      <c r="V127" s="98"/>
      <c r="W127" s="98"/>
      <c r="X127" s="98"/>
      <c r="Y127" s="98"/>
      <c r="Z127" s="98"/>
      <c r="AA127" s="99" t="s">
        <v>96</v>
      </c>
      <c r="AB127" s="98"/>
      <c r="AC127" s="98"/>
      <c r="AD127" s="98"/>
      <c r="AE127" s="98"/>
      <c r="AF127" s="99" t="s">
        <v>50</v>
      </c>
      <c r="AG127" s="98"/>
      <c r="AH127" s="98"/>
      <c r="AI127" s="4">
        <v>20</v>
      </c>
      <c r="AJ127" s="100" t="s">
        <v>97</v>
      </c>
      <c r="AK127" s="98"/>
      <c r="AL127" s="98"/>
      <c r="AM127" s="98"/>
      <c r="AN127" s="98"/>
      <c r="AO127" s="98"/>
      <c r="AP127" s="5">
        <v>150000000</v>
      </c>
      <c r="AQ127" s="5">
        <v>13080000</v>
      </c>
      <c r="AR127" s="5">
        <v>136920000</v>
      </c>
      <c r="AS127" s="101">
        <v>0</v>
      </c>
      <c r="AT127" s="98"/>
      <c r="AU127" s="61">
        <v>13080000</v>
      </c>
      <c r="AV127" s="6">
        <v>0</v>
      </c>
      <c r="AW127" s="6">
        <v>0</v>
      </c>
      <c r="AX127" s="5">
        <v>13080000</v>
      </c>
      <c r="AY127" s="6">
        <v>0</v>
      </c>
      <c r="AZ127" s="6">
        <v>0</v>
      </c>
      <c r="BA127" s="6">
        <v>0</v>
      </c>
      <c r="BB127" s="6">
        <v>0</v>
      </c>
      <c r="BC127" s="6">
        <v>0</v>
      </c>
      <c r="BD127" s="7"/>
      <c r="BE127" s="73">
        <f t="shared" si="13"/>
        <v>8.72E-2</v>
      </c>
      <c r="BF127" s="8">
        <f t="shared" si="14"/>
        <v>0</v>
      </c>
      <c r="BG127" s="8">
        <f t="shared" si="15"/>
        <v>0</v>
      </c>
    </row>
    <row r="128" spans="1:59" x14ac:dyDescent="0.25">
      <c r="A128" s="99" t="s">
        <v>147</v>
      </c>
      <c r="B128" s="98"/>
      <c r="C128" s="99" t="s">
        <v>164</v>
      </c>
      <c r="D128" s="98"/>
      <c r="E128" s="99" t="s">
        <v>149</v>
      </c>
      <c r="F128" s="98"/>
      <c r="G128" s="99" t="s">
        <v>150</v>
      </c>
      <c r="H128" s="98"/>
      <c r="I128" s="99" t="s">
        <v>152</v>
      </c>
      <c r="J128" s="98"/>
      <c r="K128" s="98"/>
      <c r="L128" s="99" t="s">
        <v>166</v>
      </c>
      <c r="M128" s="98"/>
      <c r="N128" s="98"/>
      <c r="O128" s="99"/>
      <c r="P128" s="98"/>
      <c r="Q128" s="99"/>
      <c r="R128" s="98"/>
      <c r="S128" s="97" t="s">
        <v>167</v>
      </c>
      <c r="T128" s="98"/>
      <c r="U128" s="98"/>
      <c r="V128" s="98"/>
      <c r="W128" s="98"/>
      <c r="X128" s="98"/>
      <c r="Y128" s="98"/>
      <c r="Z128" s="98"/>
      <c r="AA128" s="99" t="s">
        <v>96</v>
      </c>
      <c r="AB128" s="98"/>
      <c r="AC128" s="98"/>
      <c r="AD128" s="98"/>
      <c r="AE128" s="98"/>
      <c r="AF128" s="99" t="s">
        <v>50</v>
      </c>
      <c r="AG128" s="98"/>
      <c r="AH128" s="98"/>
      <c r="AI128" s="4">
        <v>20</v>
      </c>
      <c r="AJ128" s="100" t="s">
        <v>97</v>
      </c>
      <c r="AK128" s="98"/>
      <c r="AL128" s="98"/>
      <c r="AM128" s="98"/>
      <c r="AN128" s="98"/>
      <c r="AO128" s="98"/>
      <c r="AP128" s="5">
        <v>120000000</v>
      </c>
      <c r="AQ128" s="6">
        <v>0</v>
      </c>
      <c r="AR128" s="5">
        <v>120000000</v>
      </c>
      <c r="AS128" s="101">
        <v>0</v>
      </c>
      <c r="AT128" s="98"/>
      <c r="AU128" s="63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6">
        <v>0</v>
      </c>
      <c r="BB128" s="6">
        <v>0</v>
      </c>
      <c r="BC128" s="6">
        <v>0</v>
      </c>
      <c r="BD128" s="7"/>
      <c r="BE128" s="73">
        <f t="shared" si="13"/>
        <v>0</v>
      </c>
      <c r="BF128" s="8">
        <f t="shared" si="14"/>
        <v>0</v>
      </c>
      <c r="BG128" s="8">
        <f t="shared" si="15"/>
        <v>0</v>
      </c>
    </row>
    <row r="129" spans="1:60" x14ac:dyDescent="0.25">
      <c r="A129" s="99" t="s">
        <v>147</v>
      </c>
      <c r="B129" s="98"/>
      <c r="C129" s="99" t="s">
        <v>164</v>
      </c>
      <c r="D129" s="98"/>
      <c r="E129" s="99" t="s">
        <v>149</v>
      </c>
      <c r="F129" s="98"/>
      <c r="G129" s="99" t="s">
        <v>150</v>
      </c>
      <c r="H129" s="98"/>
      <c r="I129" s="99" t="s">
        <v>152</v>
      </c>
      <c r="J129" s="98"/>
      <c r="K129" s="98"/>
      <c r="L129" s="99" t="s">
        <v>166</v>
      </c>
      <c r="M129" s="98"/>
      <c r="N129" s="98"/>
      <c r="O129" s="99" t="s">
        <v>73</v>
      </c>
      <c r="P129" s="98"/>
      <c r="Q129" s="99"/>
      <c r="R129" s="98"/>
      <c r="S129" s="97" t="s">
        <v>168</v>
      </c>
      <c r="T129" s="98"/>
      <c r="U129" s="98"/>
      <c r="V129" s="98"/>
      <c r="W129" s="98"/>
      <c r="X129" s="98"/>
      <c r="Y129" s="98"/>
      <c r="Z129" s="98"/>
      <c r="AA129" s="99" t="s">
        <v>96</v>
      </c>
      <c r="AB129" s="98"/>
      <c r="AC129" s="98"/>
      <c r="AD129" s="98"/>
      <c r="AE129" s="98"/>
      <c r="AF129" s="99" t="s">
        <v>50</v>
      </c>
      <c r="AG129" s="98"/>
      <c r="AH129" s="98"/>
      <c r="AI129" s="4">
        <v>20</v>
      </c>
      <c r="AJ129" s="100" t="s">
        <v>97</v>
      </c>
      <c r="AK129" s="98"/>
      <c r="AL129" s="98"/>
      <c r="AM129" s="98"/>
      <c r="AN129" s="98"/>
      <c r="AO129" s="98"/>
      <c r="AP129" s="5">
        <v>120000000</v>
      </c>
      <c r="AQ129" s="6">
        <v>0</v>
      </c>
      <c r="AR129" s="5">
        <v>120000000</v>
      </c>
      <c r="AS129" s="101">
        <v>0</v>
      </c>
      <c r="AT129" s="98"/>
      <c r="AU129" s="63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7"/>
      <c r="BE129" s="73">
        <f t="shared" si="13"/>
        <v>0</v>
      </c>
      <c r="BF129" s="8">
        <f t="shared" si="14"/>
        <v>0</v>
      </c>
      <c r="BG129" s="8">
        <f t="shared" si="15"/>
        <v>0</v>
      </c>
    </row>
    <row r="130" spans="1:60" x14ac:dyDescent="0.25">
      <c r="A130" s="99" t="s">
        <v>147</v>
      </c>
      <c r="B130" s="98"/>
      <c r="C130" s="99" t="s">
        <v>164</v>
      </c>
      <c r="D130" s="98"/>
      <c r="E130" s="99" t="s">
        <v>149</v>
      </c>
      <c r="F130" s="98"/>
      <c r="G130" s="99" t="s">
        <v>150</v>
      </c>
      <c r="H130" s="98"/>
      <c r="I130" s="99" t="s">
        <v>152</v>
      </c>
      <c r="J130" s="98"/>
      <c r="K130" s="98"/>
      <c r="L130" s="99" t="s">
        <v>169</v>
      </c>
      <c r="M130" s="98"/>
      <c r="N130" s="98"/>
      <c r="O130" s="99"/>
      <c r="P130" s="98"/>
      <c r="Q130" s="99"/>
      <c r="R130" s="98"/>
      <c r="S130" s="97" t="s">
        <v>170</v>
      </c>
      <c r="T130" s="98"/>
      <c r="U130" s="98"/>
      <c r="V130" s="98"/>
      <c r="W130" s="98"/>
      <c r="X130" s="98"/>
      <c r="Y130" s="98"/>
      <c r="Z130" s="98"/>
      <c r="AA130" s="99" t="s">
        <v>96</v>
      </c>
      <c r="AB130" s="98"/>
      <c r="AC130" s="98"/>
      <c r="AD130" s="98"/>
      <c r="AE130" s="98"/>
      <c r="AF130" s="99" t="s">
        <v>50</v>
      </c>
      <c r="AG130" s="98"/>
      <c r="AH130" s="98"/>
      <c r="AI130" s="4">
        <v>20</v>
      </c>
      <c r="AJ130" s="100" t="s">
        <v>97</v>
      </c>
      <c r="AK130" s="98"/>
      <c r="AL130" s="98"/>
      <c r="AM130" s="98"/>
      <c r="AN130" s="98"/>
      <c r="AO130" s="98"/>
      <c r="AP130" s="5">
        <v>30000000</v>
      </c>
      <c r="AQ130" s="5">
        <v>13080000</v>
      </c>
      <c r="AR130" s="5">
        <v>16920000</v>
      </c>
      <c r="AS130" s="101">
        <v>0</v>
      </c>
      <c r="AT130" s="98"/>
      <c r="AU130" s="61">
        <v>13080000</v>
      </c>
      <c r="AV130" s="6">
        <v>0</v>
      </c>
      <c r="AW130" s="6">
        <v>0</v>
      </c>
      <c r="AX130" s="5">
        <v>13080000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7"/>
      <c r="BE130" s="73">
        <f t="shared" si="13"/>
        <v>0.436</v>
      </c>
      <c r="BF130" s="8">
        <f t="shared" si="14"/>
        <v>0</v>
      </c>
      <c r="BG130" s="8">
        <f t="shared" si="15"/>
        <v>0</v>
      </c>
    </row>
    <row r="131" spans="1:60" x14ac:dyDescent="0.25">
      <c r="A131" s="99" t="s">
        <v>147</v>
      </c>
      <c r="B131" s="98"/>
      <c r="C131" s="99" t="s">
        <v>164</v>
      </c>
      <c r="D131" s="98"/>
      <c r="E131" s="99" t="s">
        <v>149</v>
      </c>
      <c r="F131" s="98"/>
      <c r="G131" s="99" t="s">
        <v>150</v>
      </c>
      <c r="H131" s="98"/>
      <c r="I131" s="99" t="s">
        <v>152</v>
      </c>
      <c r="J131" s="98"/>
      <c r="K131" s="98"/>
      <c r="L131" s="99" t="s">
        <v>169</v>
      </c>
      <c r="M131" s="98"/>
      <c r="N131" s="98"/>
      <c r="O131" s="99" t="s">
        <v>73</v>
      </c>
      <c r="P131" s="98"/>
      <c r="Q131" s="99"/>
      <c r="R131" s="98"/>
      <c r="S131" s="97" t="s">
        <v>171</v>
      </c>
      <c r="T131" s="98"/>
      <c r="U131" s="98"/>
      <c r="V131" s="98"/>
      <c r="W131" s="98"/>
      <c r="X131" s="98"/>
      <c r="Y131" s="98"/>
      <c r="Z131" s="98"/>
      <c r="AA131" s="99" t="s">
        <v>96</v>
      </c>
      <c r="AB131" s="98"/>
      <c r="AC131" s="98"/>
      <c r="AD131" s="98"/>
      <c r="AE131" s="98"/>
      <c r="AF131" s="99" t="s">
        <v>50</v>
      </c>
      <c r="AG131" s="98"/>
      <c r="AH131" s="98"/>
      <c r="AI131" s="4">
        <v>20</v>
      </c>
      <c r="AJ131" s="100" t="s">
        <v>97</v>
      </c>
      <c r="AK131" s="98"/>
      <c r="AL131" s="98"/>
      <c r="AM131" s="98"/>
      <c r="AN131" s="98"/>
      <c r="AO131" s="98"/>
      <c r="AP131" s="5">
        <v>30000000</v>
      </c>
      <c r="AQ131" s="5">
        <v>13080000</v>
      </c>
      <c r="AR131" s="5">
        <v>16920000</v>
      </c>
      <c r="AS131" s="101">
        <v>0</v>
      </c>
      <c r="AT131" s="98"/>
      <c r="AU131" s="61">
        <v>13080000</v>
      </c>
      <c r="AV131" s="6">
        <v>0</v>
      </c>
      <c r="AW131" s="6">
        <v>0</v>
      </c>
      <c r="AX131" s="5">
        <v>13080000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7"/>
      <c r="BE131" s="73">
        <f t="shared" si="13"/>
        <v>0.436</v>
      </c>
      <c r="BF131" s="8">
        <f t="shared" si="14"/>
        <v>0</v>
      </c>
      <c r="BG131" s="8">
        <f t="shared" si="15"/>
        <v>0</v>
      </c>
    </row>
    <row r="132" spans="1:60" s="13" customFormat="1" x14ac:dyDescent="0.25">
      <c r="A132" s="108" t="s">
        <v>147</v>
      </c>
      <c r="B132" s="106"/>
      <c r="C132" s="108" t="s">
        <v>164</v>
      </c>
      <c r="D132" s="106"/>
      <c r="E132" s="108" t="s">
        <v>149</v>
      </c>
      <c r="F132" s="106"/>
      <c r="G132" s="108" t="s">
        <v>150</v>
      </c>
      <c r="H132" s="106"/>
      <c r="I132" s="108" t="s">
        <v>13</v>
      </c>
      <c r="J132" s="106"/>
      <c r="K132" s="106"/>
      <c r="L132" s="108" t="s">
        <v>13</v>
      </c>
      <c r="M132" s="106"/>
      <c r="N132" s="106"/>
      <c r="O132" s="108" t="s">
        <v>13</v>
      </c>
      <c r="P132" s="106"/>
      <c r="Q132" s="108" t="s">
        <v>13</v>
      </c>
      <c r="R132" s="106"/>
      <c r="S132" s="109" t="s">
        <v>165</v>
      </c>
      <c r="T132" s="106"/>
      <c r="U132" s="106"/>
      <c r="V132" s="106"/>
      <c r="W132" s="106"/>
      <c r="X132" s="106"/>
      <c r="Y132" s="106"/>
      <c r="Z132" s="106"/>
      <c r="AA132" s="108" t="s">
        <v>96</v>
      </c>
      <c r="AB132" s="106"/>
      <c r="AC132" s="106"/>
      <c r="AD132" s="106"/>
      <c r="AE132" s="106"/>
      <c r="AF132" s="108" t="s">
        <v>50</v>
      </c>
      <c r="AG132" s="106"/>
      <c r="AH132" s="106"/>
      <c r="AI132" s="9">
        <v>21</v>
      </c>
      <c r="AJ132" s="105" t="s">
        <v>163</v>
      </c>
      <c r="AK132" s="106"/>
      <c r="AL132" s="106"/>
      <c r="AM132" s="106"/>
      <c r="AN132" s="106"/>
      <c r="AO132" s="106"/>
      <c r="AP132" s="10">
        <v>717660306</v>
      </c>
      <c r="AQ132" s="10">
        <v>440457051</v>
      </c>
      <c r="AR132" s="10">
        <v>277203255</v>
      </c>
      <c r="AS132" s="107">
        <v>0</v>
      </c>
      <c r="AT132" s="106"/>
      <c r="AU132" s="62">
        <v>407556895</v>
      </c>
      <c r="AV132" s="10">
        <v>32900156</v>
      </c>
      <c r="AW132" s="10">
        <v>97472884</v>
      </c>
      <c r="AX132" s="10">
        <v>310084011</v>
      </c>
      <c r="AY132" s="10">
        <v>93959551</v>
      </c>
      <c r="AZ132" s="10">
        <v>3513333</v>
      </c>
      <c r="BA132" s="10">
        <v>93959551</v>
      </c>
      <c r="BB132" s="11">
        <v>0</v>
      </c>
      <c r="BC132" s="11">
        <v>0</v>
      </c>
      <c r="BD132" s="12"/>
      <c r="BE132" s="73">
        <f t="shared" si="13"/>
        <v>0.56789666586352905</v>
      </c>
      <c r="BF132" s="8">
        <f t="shared" si="14"/>
        <v>0.13582036401494943</v>
      </c>
      <c r="BG132" s="8">
        <f t="shared" si="15"/>
        <v>0.1309248264317408</v>
      </c>
    </row>
    <row r="133" spans="1:60" x14ac:dyDescent="0.25">
      <c r="A133" s="99" t="s">
        <v>147</v>
      </c>
      <c r="B133" s="98"/>
      <c r="C133" s="99" t="s">
        <v>164</v>
      </c>
      <c r="D133" s="98"/>
      <c r="E133" s="99" t="s">
        <v>149</v>
      </c>
      <c r="F133" s="98"/>
      <c r="G133" s="99" t="s">
        <v>150</v>
      </c>
      <c r="H133" s="98"/>
      <c r="I133" s="99" t="s">
        <v>152</v>
      </c>
      <c r="J133" s="98"/>
      <c r="K133" s="98"/>
      <c r="L133" s="99"/>
      <c r="M133" s="98"/>
      <c r="N133" s="98"/>
      <c r="O133" s="99"/>
      <c r="P133" s="98"/>
      <c r="Q133" s="99"/>
      <c r="R133" s="98"/>
      <c r="S133" s="97" t="s">
        <v>153</v>
      </c>
      <c r="T133" s="98"/>
      <c r="U133" s="98"/>
      <c r="V133" s="98"/>
      <c r="W133" s="98"/>
      <c r="X133" s="98"/>
      <c r="Y133" s="98"/>
      <c r="Z133" s="98"/>
      <c r="AA133" s="99" t="s">
        <v>96</v>
      </c>
      <c r="AB133" s="98"/>
      <c r="AC133" s="98"/>
      <c r="AD133" s="98"/>
      <c r="AE133" s="98"/>
      <c r="AF133" s="99" t="s">
        <v>50</v>
      </c>
      <c r="AG133" s="98"/>
      <c r="AH133" s="98"/>
      <c r="AI133" s="4">
        <v>21</v>
      </c>
      <c r="AJ133" s="100" t="s">
        <v>163</v>
      </c>
      <c r="AK133" s="98"/>
      <c r="AL133" s="98"/>
      <c r="AM133" s="98"/>
      <c r="AN133" s="98"/>
      <c r="AO133" s="98"/>
      <c r="AP133" s="5">
        <v>717660306</v>
      </c>
      <c r="AQ133" s="5">
        <v>440457051</v>
      </c>
      <c r="AR133" s="5">
        <v>277203255</v>
      </c>
      <c r="AS133" s="101">
        <v>0</v>
      </c>
      <c r="AT133" s="98"/>
      <c r="AU133" s="61">
        <v>407556895</v>
      </c>
      <c r="AV133" s="5">
        <v>32900156</v>
      </c>
      <c r="AW133" s="5">
        <v>97472884</v>
      </c>
      <c r="AX133" s="5">
        <v>310084011</v>
      </c>
      <c r="AY133" s="5">
        <v>93959551</v>
      </c>
      <c r="AZ133" s="5">
        <v>3513333</v>
      </c>
      <c r="BA133" s="5">
        <v>93959551</v>
      </c>
      <c r="BB133" s="6">
        <v>0</v>
      </c>
      <c r="BC133" s="6">
        <v>0</v>
      </c>
      <c r="BD133" s="7"/>
      <c r="BE133" s="73">
        <f t="shared" si="13"/>
        <v>0.56789666586352905</v>
      </c>
      <c r="BF133" s="8">
        <f t="shared" si="14"/>
        <v>0.13582036401494943</v>
      </c>
      <c r="BG133" s="8">
        <f t="shared" si="15"/>
        <v>0.1309248264317408</v>
      </c>
    </row>
    <row r="134" spans="1:60" x14ac:dyDescent="0.25">
      <c r="A134" s="99" t="s">
        <v>147</v>
      </c>
      <c r="B134" s="98"/>
      <c r="C134" s="99" t="s">
        <v>164</v>
      </c>
      <c r="D134" s="98"/>
      <c r="E134" s="99" t="s">
        <v>149</v>
      </c>
      <c r="F134" s="98"/>
      <c r="G134" s="99" t="s">
        <v>150</v>
      </c>
      <c r="H134" s="98"/>
      <c r="I134" s="99" t="s">
        <v>152</v>
      </c>
      <c r="J134" s="98"/>
      <c r="K134" s="98"/>
      <c r="L134" s="99" t="s">
        <v>166</v>
      </c>
      <c r="M134" s="98"/>
      <c r="N134" s="98"/>
      <c r="O134" s="99"/>
      <c r="P134" s="98"/>
      <c r="Q134" s="99"/>
      <c r="R134" s="98"/>
      <c r="S134" s="97" t="s">
        <v>167</v>
      </c>
      <c r="T134" s="98"/>
      <c r="U134" s="98"/>
      <c r="V134" s="98"/>
      <c r="W134" s="98"/>
      <c r="X134" s="98"/>
      <c r="Y134" s="98"/>
      <c r="Z134" s="98"/>
      <c r="AA134" s="99" t="s">
        <v>96</v>
      </c>
      <c r="AB134" s="98"/>
      <c r="AC134" s="98"/>
      <c r="AD134" s="98"/>
      <c r="AE134" s="98"/>
      <c r="AF134" s="99" t="s">
        <v>50</v>
      </c>
      <c r="AG134" s="98"/>
      <c r="AH134" s="98"/>
      <c r="AI134" s="4">
        <v>21</v>
      </c>
      <c r="AJ134" s="100" t="s">
        <v>163</v>
      </c>
      <c r="AK134" s="98"/>
      <c r="AL134" s="98"/>
      <c r="AM134" s="98"/>
      <c r="AN134" s="98"/>
      <c r="AO134" s="98"/>
      <c r="AP134" s="5">
        <v>95250902</v>
      </c>
      <c r="AQ134" s="6">
        <v>0</v>
      </c>
      <c r="AR134" s="5">
        <v>95250902</v>
      </c>
      <c r="AS134" s="101">
        <v>0</v>
      </c>
      <c r="AT134" s="98"/>
      <c r="AU134" s="63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7"/>
      <c r="BE134" s="73">
        <f t="shared" si="13"/>
        <v>0</v>
      </c>
      <c r="BF134" s="8">
        <f t="shared" si="14"/>
        <v>0</v>
      </c>
      <c r="BG134" s="8">
        <f t="shared" si="15"/>
        <v>0</v>
      </c>
    </row>
    <row r="135" spans="1:60" x14ac:dyDescent="0.25">
      <c r="A135" s="99" t="s">
        <v>147</v>
      </c>
      <c r="B135" s="98"/>
      <c r="C135" s="99" t="s">
        <v>164</v>
      </c>
      <c r="D135" s="98"/>
      <c r="E135" s="99" t="s">
        <v>149</v>
      </c>
      <c r="F135" s="98"/>
      <c r="G135" s="99" t="s">
        <v>150</v>
      </c>
      <c r="H135" s="98"/>
      <c r="I135" s="99" t="s">
        <v>152</v>
      </c>
      <c r="J135" s="98"/>
      <c r="K135" s="98"/>
      <c r="L135" s="99" t="s">
        <v>166</v>
      </c>
      <c r="M135" s="98"/>
      <c r="N135" s="98"/>
      <c r="O135" s="99" t="s">
        <v>73</v>
      </c>
      <c r="P135" s="98"/>
      <c r="Q135" s="99"/>
      <c r="R135" s="98"/>
      <c r="S135" s="97" t="s">
        <v>168</v>
      </c>
      <c r="T135" s="98"/>
      <c r="U135" s="98"/>
      <c r="V135" s="98"/>
      <c r="W135" s="98"/>
      <c r="X135" s="98"/>
      <c r="Y135" s="98"/>
      <c r="Z135" s="98"/>
      <c r="AA135" s="99" t="s">
        <v>96</v>
      </c>
      <c r="AB135" s="98"/>
      <c r="AC135" s="98"/>
      <c r="AD135" s="98"/>
      <c r="AE135" s="98"/>
      <c r="AF135" s="99" t="s">
        <v>50</v>
      </c>
      <c r="AG135" s="98"/>
      <c r="AH135" s="98"/>
      <c r="AI135" s="4">
        <v>21</v>
      </c>
      <c r="AJ135" s="100" t="s">
        <v>163</v>
      </c>
      <c r="AK135" s="98"/>
      <c r="AL135" s="98"/>
      <c r="AM135" s="98"/>
      <c r="AN135" s="98"/>
      <c r="AO135" s="98"/>
      <c r="AP135" s="5">
        <v>95250902</v>
      </c>
      <c r="AQ135" s="6">
        <v>0</v>
      </c>
      <c r="AR135" s="5">
        <v>95250902</v>
      </c>
      <c r="AS135" s="101">
        <v>0</v>
      </c>
      <c r="AT135" s="98"/>
      <c r="AU135" s="63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6">
        <v>0</v>
      </c>
      <c r="BC135" s="6">
        <v>0</v>
      </c>
      <c r="BD135" s="7"/>
      <c r="BE135" s="73">
        <f t="shared" si="13"/>
        <v>0</v>
      </c>
      <c r="BF135" s="8">
        <f t="shared" si="14"/>
        <v>0</v>
      </c>
      <c r="BG135" s="8">
        <f t="shared" si="15"/>
        <v>0</v>
      </c>
    </row>
    <row r="136" spans="1:60" x14ac:dyDescent="0.25">
      <c r="A136" s="99" t="s">
        <v>147</v>
      </c>
      <c r="B136" s="98"/>
      <c r="C136" s="99" t="s">
        <v>164</v>
      </c>
      <c r="D136" s="98"/>
      <c r="E136" s="99" t="s">
        <v>149</v>
      </c>
      <c r="F136" s="98"/>
      <c r="G136" s="99" t="s">
        <v>150</v>
      </c>
      <c r="H136" s="98"/>
      <c r="I136" s="99" t="s">
        <v>152</v>
      </c>
      <c r="J136" s="98"/>
      <c r="K136" s="98"/>
      <c r="L136" s="99" t="s">
        <v>169</v>
      </c>
      <c r="M136" s="98"/>
      <c r="N136" s="98"/>
      <c r="O136" s="99"/>
      <c r="P136" s="98"/>
      <c r="Q136" s="99"/>
      <c r="R136" s="98"/>
      <c r="S136" s="97" t="s">
        <v>170</v>
      </c>
      <c r="T136" s="98"/>
      <c r="U136" s="98"/>
      <c r="V136" s="98"/>
      <c r="W136" s="98"/>
      <c r="X136" s="98"/>
      <c r="Y136" s="98"/>
      <c r="Z136" s="98"/>
      <c r="AA136" s="99" t="s">
        <v>96</v>
      </c>
      <c r="AB136" s="98"/>
      <c r="AC136" s="98"/>
      <c r="AD136" s="98"/>
      <c r="AE136" s="98"/>
      <c r="AF136" s="99" t="s">
        <v>50</v>
      </c>
      <c r="AG136" s="98"/>
      <c r="AH136" s="98"/>
      <c r="AI136" s="4">
        <v>21</v>
      </c>
      <c r="AJ136" s="100" t="s">
        <v>163</v>
      </c>
      <c r="AK136" s="98"/>
      <c r="AL136" s="98"/>
      <c r="AM136" s="98"/>
      <c r="AN136" s="98"/>
      <c r="AO136" s="98"/>
      <c r="AP136" s="5">
        <v>622409404</v>
      </c>
      <c r="AQ136" s="5">
        <v>440457051</v>
      </c>
      <c r="AR136" s="5">
        <v>181952353</v>
      </c>
      <c r="AS136" s="101">
        <v>0</v>
      </c>
      <c r="AT136" s="98"/>
      <c r="AU136" s="61">
        <v>407556895</v>
      </c>
      <c r="AV136" s="5">
        <v>32900156</v>
      </c>
      <c r="AW136" s="5">
        <v>97472884</v>
      </c>
      <c r="AX136" s="5">
        <v>310084011</v>
      </c>
      <c r="AY136" s="5">
        <v>93959551</v>
      </c>
      <c r="AZ136" s="5">
        <v>3513333</v>
      </c>
      <c r="BA136" s="5">
        <v>93959551</v>
      </c>
      <c r="BB136" s="6">
        <v>0</v>
      </c>
      <c r="BC136" s="6">
        <v>0</v>
      </c>
      <c r="BD136" s="7"/>
      <c r="BE136" s="73">
        <f t="shared" si="13"/>
        <v>0.65480516904272223</v>
      </c>
      <c r="BF136" s="8">
        <f t="shared" si="14"/>
        <v>0.1566057379171604</v>
      </c>
      <c r="BG136" s="8">
        <f t="shared" si="15"/>
        <v>0.15096100797345921</v>
      </c>
    </row>
    <row r="137" spans="1:60" x14ac:dyDescent="0.25">
      <c r="A137" s="99" t="s">
        <v>147</v>
      </c>
      <c r="B137" s="98"/>
      <c r="C137" s="99" t="s">
        <v>164</v>
      </c>
      <c r="D137" s="98"/>
      <c r="E137" s="99" t="s">
        <v>149</v>
      </c>
      <c r="F137" s="98"/>
      <c r="G137" s="99" t="s">
        <v>150</v>
      </c>
      <c r="H137" s="98"/>
      <c r="I137" s="99" t="s">
        <v>152</v>
      </c>
      <c r="J137" s="98"/>
      <c r="K137" s="98"/>
      <c r="L137" s="99" t="s">
        <v>169</v>
      </c>
      <c r="M137" s="98"/>
      <c r="N137" s="98"/>
      <c r="O137" s="99" t="s">
        <v>73</v>
      </c>
      <c r="P137" s="98"/>
      <c r="Q137" s="99"/>
      <c r="R137" s="98"/>
      <c r="S137" s="97" t="s">
        <v>171</v>
      </c>
      <c r="T137" s="98"/>
      <c r="U137" s="98"/>
      <c r="V137" s="98"/>
      <c r="W137" s="98"/>
      <c r="X137" s="98"/>
      <c r="Y137" s="98"/>
      <c r="Z137" s="98"/>
      <c r="AA137" s="99" t="s">
        <v>96</v>
      </c>
      <c r="AB137" s="98"/>
      <c r="AC137" s="98"/>
      <c r="AD137" s="98"/>
      <c r="AE137" s="98"/>
      <c r="AF137" s="99" t="s">
        <v>50</v>
      </c>
      <c r="AG137" s="98"/>
      <c r="AH137" s="98"/>
      <c r="AI137" s="4">
        <v>21</v>
      </c>
      <c r="AJ137" s="100" t="s">
        <v>163</v>
      </c>
      <c r="AK137" s="98"/>
      <c r="AL137" s="98"/>
      <c r="AM137" s="98"/>
      <c r="AN137" s="98"/>
      <c r="AO137" s="98"/>
      <c r="AP137" s="5">
        <v>622409404</v>
      </c>
      <c r="AQ137" s="5">
        <v>440457051</v>
      </c>
      <c r="AR137" s="5">
        <v>181952353</v>
      </c>
      <c r="AS137" s="101">
        <v>0</v>
      </c>
      <c r="AT137" s="98"/>
      <c r="AU137" s="61">
        <v>407556895</v>
      </c>
      <c r="AV137" s="5">
        <v>32900156</v>
      </c>
      <c r="AW137" s="5">
        <v>97472884</v>
      </c>
      <c r="AX137" s="5">
        <v>310084011</v>
      </c>
      <c r="AY137" s="5">
        <v>93959551</v>
      </c>
      <c r="AZ137" s="5">
        <v>3513333</v>
      </c>
      <c r="BA137" s="5">
        <v>93959551</v>
      </c>
      <c r="BB137" s="6">
        <v>0</v>
      </c>
      <c r="BC137" s="6">
        <v>0</v>
      </c>
      <c r="BD137" s="7"/>
      <c r="BE137" s="73">
        <f t="shared" si="13"/>
        <v>0.65480516904272223</v>
      </c>
      <c r="BF137" s="8">
        <f t="shared" si="14"/>
        <v>0.1566057379171604</v>
      </c>
      <c r="BG137" s="8">
        <f t="shared" si="15"/>
        <v>0.15096100797345921</v>
      </c>
    </row>
    <row r="138" spans="1:60" s="19" customFormat="1" ht="16.5" x14ac:dyDescent="0.25">
      <c r="A138" s="102" t="s">
        <v>172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84">
        <f>+AP98+AP106+AP112+AP120+AP126+AP132</f>
        <v>3066151973</v>
      </c>
      <c r="AQ138" s="84">
        <f t="shared" ref="AQ138:BC138" si="16">+AQ98+AQ106+AQ112+AQ120+AQ126+AQ132</f>
        <v>2226196163</v>
      </c>
      <c r="AR138" s="84">
        <f t="shared" si="16"/>
        <v>839955810</v>
      </c>
      <c r="AS138" s="103">
        <f t="shared" si="16"/>
        <v>0</v>
      </c>
      <c r="AT138" s="104"/>
      <c r="AU138" s="85">
        <f t="shared" si="16"/>
        <v>2099871963</v>
      </c>
      <c r="AV138" s="84">
        <f t="shared" si="16"/>
        <v>126324200</v>
      </c>
      <c r="AW138" s="84">
        <f t="shared" si="16"/>
        <v>731728308.25999999</v>
      </c>
      <c r="AX138" s="84">
        <f t="shared" si="16"/>
        <v>1368143654.74</v>
      </c>
      <c r="AY138" s="84">
        <f t="shared" si="16"/>
        <v>671504665.25999999</v>
      </c>
      <c r="AZ138" s="84">
        <f t="shared" si="16"/>
        <v>60223643</v>
      </c>
      <c r="BA138" s="84">
        <f t="shared" si="16"/>
        <v>671504665.25999999</v>
      </c>
      <c r="BB138" s="84">
        <f t="shared" si="16"/>
        <v>0</v>
      </c>
      <c r="BC138" s="84">
        <f t="shared" si="16"/>
        <v>17000</v>
      </c>
      <c r="BD138" s="86">
        <f>+AQ138/AP138</f>
        <v>0.7260553888403104</v>
      </c>
      <c r="BE138" s="87">
        <f t="shared" si="13"/>
        <v>0.68485580019878556</v>
      </c>
      <c r="BF138" s="86">
        <f t="shared" si="14"/>
        <v>0.23864711035313055</v>
      </c>
      <c r="BG138" s="86">
        <f t="shared" si="15"/>
        <v>0.2190056693774976</v>
      </c>
    </row>
    <row r="139" spans="1:60" s="23" customFormat="1" ht="16.5" x14ac:dyDescent="0.25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20"/>
      <c r="AQ139" s="20"/>
      <c r="AR139" s="20"/>
      <c r="AS139" s="93"/>
      <c r="AT139" s="93"/>
      <c r="AU139" s="20"/>
      <c r="AV139" s="20"/>
      <c r="AW139" s="20"/>
      <c r="AX139" s="20"/>
      <c r="AY139" s="20"/>
      <c r="AZ139" s="20"/>
      <c r="BA139" s="20"/>
      <c r="BB139" s="21"/>
      <c r="BC139" s="21"/>
      <c r="BD139" s="22"/>
      <c r="BE139" s="76"/>
      <c r="BF139" s="22"/>
      <c r="BG139" s="22"/>
    </row>
    <row r="140" spans="1:60" s="19" customFormat="1" ht="12.75" x14ac:dyDescent="0.25">
      <c r="A140" s="94" t="s">
        <v>173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88">
        <f>AP138+AP97</f>
        <v>10557818166</v>
      </c>
      <c r="AQ140" s="88">
        <f>AQ138+AQ97</f>
        <v>5672768999.5799999</v>
      </c>
      <c r="AR140" s="88">
        <f>AR138+AR97</f>
        <v>4872593835.4200001</v>
      </c>
      <c r="AS140" s="95">
        <f t="shared" ref="AS140:BB140" si="17">AS138+AS97</f>
        <v>0</v>
      </c>
      <c r="AT140" s="96"/>
      <c r="AU140" s="89">
        <f t="shared" si="17"/>
        <v>5492441459.3500004</v>
      </c>
      <c r="AV140" s="88">
        <f t="shared" si="17"/>
        <v>180327540.22999999</v>
      </c>
      <c r="AW140" s="88">
        <f t="shared" si="17"/>
        <v>3674500335.8100004</v>
      </c>
      <c r="AX140" s="88">
        <f t="shared" si="17"/>
        <v>1817941123.54</v>
      </c>
      <c r="AY140" s="88">
        <f t="shared" si="17"/>
        <v>3595324364.3100004</v>
      </c>
      <c r="AZ140" s="88">
        <f t="shared" si="17"/>
        <v>79175971.5</v>
      </c>
      <c r="BA140" s="88">
        <f t="shared" si="17"/>
        <v>3595324364.3100004</v>
      </c>
      <c r="BB140" s="88">
        <f t="shared" si="17"/>
        <v>0</v>
      </c>
      <c r="BC140" s="88">
        <f t="shared" ref="BC140" si="18">+BC111+BC138</f>
        <v>17000</v>
      </c>
      <c r="BD140" s="90">
        <f>+AQ140/AP140</f>
        <v>0.53730504829571435</v>
      </c>
      <c r="BE140" s="91">
        <f>+AU140/AP140</f>
        <v>0.52022504773170386</v>
      </c>
      <c r="BF140" s="90">
        <f>+AW140/AP140</f>
        <v>0.34803595572835522</v>
      </c>
      <c r="BG140" s="90">
        <f>+BA140/AP140</f>
        <v>0.34053668170647677</v>
      </c>
      <c r="BH140" s="92"/>
    </row>
    <row r="143" spans="1:60" s="30" customFormat="1" ht="16.5" x14ac:dyDescent="0.25">
      <c r="A143" s="24" t="s">
        <v>174</v>
      </c>
      <c r="B143" s="25"/>
      <c r="C143" s="25"/>
      <c r="D143" s="24"/>
      <c r="E143" s="24"/>
      <c r="F143" s="26"/>
      <c r="G143" s="27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9"/>
      <c r="X143" s="31"/>
      <c r="Y143" s="31"/>
      <c r="Z143" s="31"/>
      <c r="AA143" s="31"/>
      <c r="AB143" s="31"/>
      <c r="AC143" s="31"/>
      <c r="AD143" s="31"/>
      <c r="AE143" s="31"/>
      <c r="AF143" s="24" t="s">
        <v>175</v>
      </c>
      <c r="AG143" s="28"/>
      <c r="AH143" s="28"/>
      <c r="AI143" s="28"/>
      <c r="AJ143" s="31"/>
      <c r="AL143" s="31"/>
      <c r="AM143" s="31"/>
      <c r="AN143" s="31"/>
      <c r="AO143" s="31"/>
      <c r="AP143" s="69"/>
      <c r="AQ143" s="31"/>
      <c r="AR143" s="32"/>
      <c r="AS143" s="33"/>
      <c r="AT143" s="32"/>
      <c r="AU143" s="65"/>
      <c r="AV143" s="32"/>
      <c r="AY143" s="66"/>
      <c r="BE143" s="77"/>
    </row>
    <row r="144" spans="1:60" s="30" customFormat="1" ht="13.5" customHeight="1" x14ac:dyDescent="0.25">
      <c r="A144" s="24" t="s">
        <v>176</v>
      </c>
      <c r="B144" s="25"/>
      <c r="C144" s="25"/>
      <c r="D144" s="24"/>
      <c r="E144" s="24"/>
      <c r="F144" s="26"/>
      <c r="G144" s="27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9"/>
      <c r="X144" s="31"/>
      <c r="Y144" s="31"/>
      <c r="Z144" s="31"/>
      <c r="AA144" s="31"/>
      <c r="AB144" s="31"/>
      <c r="AC144" s="31"/>
      <c r="AD144" s="31"/>
      <c r="AE144" s="31"/>
      <c r="AF144" s="24" t="s">
        <v>177</v>
      </c>
      <c r="AG144" s="28"/>
      <c r="AH144" s="28"/>
      <c r="AI144" s="28"/>
      <c r="AJ144" s="31"/>
      <c r="AL144" s="31"/>
      <c r="AM144" s="31"/>
      <c r="AN144" s="31"/>
      <c r="AO144" s="31"/>
      <c r="AP144" s="69"/>
      <c r="AQ144" s="31"/>
      <c r="AR144" s="32"/>
      <c r="AS144" s="32"/>
      <c r="AT144" s="32"/>
      <c r="AU144" s="65"/>
      <c r="AV144" s="32"/>
      <c r="AY144" s="66"/>
      <c r="BE144" s="77"/>
    </row>
  </sheetData>
  <mergeCells count="1558">
    <mergeCell ref="A2:J6"/>
    <mergeCell ref="M3:AA5"/>
    <mergeCell ref="AD3:AM3"/>
    <mergeCell ref="AO3:AS3"/>
    <mergeCell ref="AD5:AM7"/>
    <mergeCell ref="AO5:AS7"/>
    <mergeCell ref="A15:F15"/>
    <mergeCell ref="G15:AG15"/>
    <mergeCell ref="AM15:AO15"/>
    <mergeCell ref="AS15:AT15"/>
    <mergeCell ref="A16:G16"/>
    <mergeCell ref="H16:AO16"/>
    <mergeCell ref="AS16:AT16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A18:AE18"/>
    <mergeCell ref="AF18:AH18"/>
    <mergeCell ref="AJ18:AO18"/>
    <mergeCell ref="AS18:AT18"/>
    <mergeCell ref="A19:B19"/>
    <mergeCell ref="C19:D19"/>
    <mergeCell ref="E19:F19"/>
    <mergeCell ref="G19:H19"/>
    <mergeCell ref="I19:K19"/>
    <mergeCell ref="L19:N19"/>
    <mergeCell ref="AS17:AT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O17:P17"/>
    <mergeCell ref="Q17:R17"/>
    <mergeCell ref="S17:Z17"/>
    <mergeCell ref="AA17:AE17"/>
    <mergeCell ref="AF17:AH17"/>
    <mergeCell ref="AJ17:AO17"/>
    <mergeCell ref="A17:B17"/>
    <mergeCell ref="C17:D17"/>
    <mergeCell ref="E17:F17"/>
    <mergeCell ref="G17:H17"/>
    <mergeCell ref="I17:K17"/>
    <mergeCell ref="L17:N17"/>
    <mergeCell ref="AA20:AE20"/>
    <mergeCell ref="AF20:AH20"/>
    <mergeCell ref="AJ20:AO20"/>
    <mergeCell ref="AS20:AT20"/>
    <mergeCell ref="A21:B21"/>
    <mergeCell ref="C21:D21"/>
    <mergeCell ref="E21:F21"/>
    <mergeCell ref="G21:H21"/>
    <mergeCell ref="I21:K21"/>
    <mergeCell ref="L21:N21"/>
    <mergeCell ref="AS19:AT19"/>
    <mergeCell ref="A20:B20"/>
    <mergeCell ref="C20:D20"/>
    <mergeCell ref="E20:F20"/>
    <mergeCell ref="G20:H20"/>
    <mergeCell ref="I20:K20"/>
    <mergeCell ref="L20:N20"/>
    <mergeCell ref="O20:P20"/>
    <mergeCell ref="Q20:R20"/>
    <mergeCell ref="S20:Z20"/>
    <mergeCell ref="O19:P19"/>
    <mergeCell ref="Q19:R19"/>
    <mergeCell ref="S19:Z19"/>
    <mergeCell ref="AA19:AE19"/>
    <mergeCell ref="AF19:AH19"/>
    <mergeCell ref="AJ19:AO19"/>
    <mergeCell ref="AA22:AE22"/>
    <mergeCell ref="AF22:AH22"/>
    <mergeCell ref="AJ22:AO22"/>
    <mergeCell ref="AS22:AT22"/>
    <mergeCell ref="A23:B23"/>
    <mergeCell ref="C23:D23"/>
    <mergeCell ref="E23:F23"/>
    <mergeCell ref="G23:H23"/>
    <mergeCell ref="I23:K23"/>
    <mergeCell ref="L23:N23"/>
    <mergeCell ref="AS21:AT21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O21:P21"/>
    <mergeCell ref="Q21:R21"/>
    <mergeCell ref="S21:Z21"/>
    <mergeCell ref="AA21:AE21"/>
    <mergeCell ref="AF21:AH21"/>
    <mergeCell ref="AJ21:AO21"/>
    <mergeCell ref="AA24:AE24"/>
    <mergeCell ref="AF24:AH24"/>
    <mergeCell ref="AJ24:AO24"/>
    <mergeCell ref="AS24:AT24"/>
    <mergeCell ref="A25:B25"/>
    <mergeCell ref="C25:D25"/>
    <mergeCell ref="E25:F25"/>
    <mergeCell ref="G25:H25"/>
    <mergeCell ref="I25:K25"/>
    <mergeCell ref="L25:N25"/>
    <mergeCell ref="AS23:AT23"/>
    <mergeCell ref="A24:B24"/>
    <mergeCell ref="C24:D24"/>
    <mergeCell ref="E24:F24"/>
    <mergeCell ref="G24:H24"/>
    <mergeCell ref="I24:K24"/>
    <mergeCell ref="L24:N24"/>
    <mergeCell ref="O24:P24"/>
    <mergeCell ref="Q24:R24"/>
    <mergeCell ref="S24:Z24"/>
    <mergeCell ref="O23:P23"/>
    <mergeCell ref="Q23:R23"/>
    <mergeCell ref="S23:Z23"/>
    <mergeCell ref="AA23:AE23"/>
    <mergeCell ref="AF23:AH23"/>
    <mergeCell ref="AJ23:AO23"/>
    <mergeCell ref="AA26:AE26"/>
    <mergeCell ref="AF26:AH26"/>
    <mergeCell ref="AJ26:AO26"/>
    <mergeCell ref="AS26:AT26"/>
    <mergeCell ref="A27:B27"/>
    <mergeCell ref="C27:D27"/>
    <mergeCell ref="E27:F27"/>
    <mergeCell ref="G27:H27"/>
    <mergeCell ref="I27:K27"/>
    <mergeCell ref="L27:N27"/>
    <mergeCell ref="AS25:AT25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O25:P25"/>
    <mergeCell ref="Q25:R25"/>
    <mergeCell ref="S25:Z25"/>
    <mergeCell ref="AA25:AE25"/>
    <mergeCell ref="AF25:AH25"/>
    <mergeCell ref="AJ25:AO25"/>
    <mergeCell ref="AA28:AE28"/>
    <mergeCell ref="AF28:AH28"/>
    <mergeCell ref="AJ28:AO28"/>
    <mergeCell ref="AS28:AT28"/>
    <mergeCell ref="A29:B29"/>
    <mergeCell ref="C29:D29"/>
    <mergeCell ref="E29:F29"/>
    <mergeCell ref="G29:H29"/>
    <mergeCell ref="I29:K29"/>
    <mergeCell ref="L29:N29"/>
    <mergeCell ref="AS27:AT27"/>
    <mergeCell ref="A28:B28"/>
    <mergeCell ref="C28:D28"/>
    <mergeCell ref="E28:F28"/>
    <mergeCell ref="G28:H28"/>
    <mergeCell ref="I28:K28"/>
    <mergeCell ref="L28:N28"/>
    <mergeCell ref="O28:P28"/>
    <mergeCell ref="Q28:R28"/>
    <mergeCell ref="S28:Z28"/>
    <mergeCell ref="O27:P27"/>
    <mergeCell ref="Q27:R27"/>
    <mergeCell ref="S27:Z27"/>
    <mergeCell ref="AA27:AE27"/>
    <mergeCell ref="AF27:AH27"/>
    <mergeCell ref="AJ27:AO27"/>
    <mergeCell ref="AA30:AE30"/>
    <mergeCell ref="AF30:AH30"/>
    <mergeCell ref="AJ30:AO30"/>
    <mergeCell ref="AS30:AT30"/>
    <mergeCell ref="A31:B31"/>
    <mergeCell ref="C31:D31"/>
    <mergeCell ref="E31:F31"/>
    <mergeCell ref="G31:H31"/>
    <mergeCell ref="I31:K31"/>
    <mergeCell ref="L31:N31"/>
    <mergeCell ref="AS29:AT29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O29:P29"/>
    <mergeCell ref="Q29:R29"/>
    <mergeCell ref="S29:Z29"/>
    <mergeCell ref="AA29:AE29"/>
    <mergeCell ref="AF29:AH29"/>
    <mergeCell ref="AJ29:AO29"/>
    <mergeCell ref="AA32:AE32"/>
    <mergeCell ref="AF32:AH32"/>
    <mergeCell ref="AJ32:AO32"/>
    <mergeCell ref="AS32:AT32"/>
    <mergeCell ref="A33:B33"/>
    <mergeCell ref="C33:D33"/>
    <mergeCell ref="E33:F33"/>
    <mergeCell ref="G33:H33"/>
    <mergeCell ref="I33:K33"/>
    <mergeCell ref="L33:N33"/>
    <mergeCell ref="AS31:AT31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O31:P31"/>
    <mergeCell ref="Q31:R31"/>
    <mergeCell ref="S31:Z31"/>
    <mergeCell ref="AA31:AE31"/>
    <mergeCell ref="AF31:AH31"/>
    <mergeCell ref="AJ31:AO31"/>
    <mergeCell ref="AA34:AE34"/>
    <mergeCell ref="AF34:AH34"/>
    <mergeCell ref="AJ34:AO34"/>
    <mergeCell ref="AS34:AT34"/>
    <mergeCell ref="A35:B35"/>
    <mergeCell ref="C35:D35"/>
    <mergeCell ref="E35:F35"/>
    <mergeCell ref="G35:H35"/>
    <mergeCell ref="I35:K35"/>
    <mergeCell ref="L35:N35"/>
    <mergeCell ref="AS33:AT33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O33:P33"/>
    <mergeCell ref="Q33:R33"/>
    <mergeCell ref="S33:Z33"/>
    <mergeCell ref="AA33:AE33"/>
    <mergeCell ref="AF33:AH33"/>
    <mergeCell ref="AJ33:AO33"/>
    <mergeCell ref="AA36:AE36"/>
    <mergeCell ref="AF36:AH36"/>
    <mergeCell ref="AJ36:AO36"/>
    <mergeCell ref="AS36:AT36"/>
    <mergeCell ref="A37:B37"/>
    <mergeCell ref="C37:D37"/>
    <mergeCell ref="E37:F37"/>
    <mergeCell ref="G37:H37"/>
    <mergeCell ref="I37:K37"/>
    <mergeCell ref="L37:N37"/>
    <mergeCell ref="AS35:AT35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O35:P35"/>
    <mergeCell ref="Q35:R35"/>
    <mergeCell ref="S35:Z35"/>
    <mergeCell ref="AA35:AE35"/>
    <mergeCell ref="AF35:AH35"/>
    <mergeCell ref="AJ35:AO35"/>
    <mergeCell ref="AA38:AE38"/>
    <mergeCell ref="AF38:AH38"/>
    <mergeCell ref="AJ38:AO38"/>
    <mergeCell ref="AS38:AT38"/>
    <mergeCell ref="A39:B39"/>
    <mergeCell ref="C39:D39"/>
    <mergeCell ref="E39:F39"/>
    <mergeCell ref="G39:H39"/>
    <mergeCell ref="I39:K39"/>
    <mergeCell ref="L39:N39"/>
    <mergeCell ref="AS37:AT37"/>
    <mergeCell ref="A38:B38"/>
    <mergeCell ref="C38:D38"/>
    <mergeCell ref="E38:F38"/>
    <mergeCell ref="G38:H38"/>
    <mergeCell ref="I38:K38"/>
    <mergeCell ref="L38:N38"/>
    <mergeCell ref="O38:P38"/>
    <mergeCell ref="Q38:R38"/>
    <mergeCell ref="S38:Z38"/>
    <mergeCell ref="O37:P37"/>
    <mergeCell ref="Q37:R37"/>
    <mergeCell ref="S37:Z37"/>
    <mergeCell ref="AA37:AE37"/>
    <mergeCell ref="AF37:AH37"/>
    <mergeCell ref="AJ37:AO37"/>
    <mergeCell ref="AA40:AE40"/>
    <mergeCell ref="AF40:AH40"/>
    <mergeCell ref="AJ40:AO40"/>
    <mergeCell ref="AS40:AT40"/>
    <mergeCell ref="A41:B41"/>
    <mergeCell ref="C41:D41"/>
    <mergeCell ref="E41:F41"/>
    <mergeCell ref="G41:H41"/>
    <mergeCell ref="I41:K41"/>
    <mergeCell ref="L41:N41"/>
    <mergeCell ref="AS39:AT39"/>
    <mergeCell ref="A40:B40"/>
    <mergeCell ref="C40:D40"/>
    <mergeCell ref="E40:F40"/>
    <mergeCell ref="G40:H40"/>
    <mergeCell ref="I40:K40"/>
    <mergeCell ref="L40:N40"/>
    <mergeCell ref="O40:P40"/>
    <mergeCell ref="Q40:R40"/>
    <mergeCell ref="S40:Z40"/>
    <mergeCell ref="O39:P39"/>
    <mergeCell ref="Q39:R39"/>
    <mergeCell ref="S39:Z39"/>
    <mergeCell ref="AA39:AE39"/>
    <mergeCell ref="AF39:AH39"/>
    <mergeCell ref="AJ39:AO39"/>
    <mergeCell ref="AA42:AE42"/>
    <mergeCell ref="AF42:AH42"/>
    <mergeCell ref="AJ42:AO42"/>
    <mergeCell ref="AS42:AT42"/>
    <mergeCell ref="A43:B43"/>
    <mergeCell ref="C43:D43"/>
    <mergeCell ref="E43:F43"/>
    <mergeCell ref="G43:H43"/>
    <mergeCell ref="I43:K43"/>
    <mergeCell ref="L43:N43"/>
    <mergeCell ref="AS41:AT41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O41:P41"/>
    <mergeCell ref="Q41:R41"/>
    <mergeCell ref="S41:Z41"/>
    <mergeCell ref="AA41:AE41"/>
    <mergeCell ref="AF41:AH41"/>
    <mergeCell ref="AJ41:AO41"/>
    <mergeCell ref="AA44:AE44"/>
    <mergeCell ref="AF44:AH44"/>
    <mergeCell ref="AJ44:AO44"/>
    <mergeCell ref="AS44:AT44"/>
    <mergeCell ref="A45:B45"/>
    <mergeCell ref="C45:D45"/>
    <mergeCell ref="E45:F45"/>
    <mergeCell ref="G45:H45"/>
    <mergeCell ref="I45:K45"/>
    <mergeCell ref="L45:N45"/>
    <mergeCell ref="AS43:AT43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O43:P43"/>
    <mergeCell ref="Q43:R43"/>
    <mergeCell ref="S43:Z43"/>
    <mergeCell ref="AA43:AE43"/>
    <mergeCell ref="AF43:AH43"/>
    <mergeCell ref="AJ43:AO43"/>
    <mergeCell ref="AA46:AE46"/>
    <mergeCell ref="AF46:AH46"/>
    <mergeCell ref="AJ46:AO46"/>
    <mergeCell ref="AS46:AT46"/>
    <mergeCell ref="A47:AO47"/>
    <mergeCell ref="AS47:AT47"/>
    <mergeCell ref="AS45:AT45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O45:P45"/>
    <mergeCell ref="Q45:R45"/>
    <mergeCell ref="S45:Z45"/>
    <mergeCell ref="AA45:AE45"/>
    <mergeCell ref="AF45:AH45"/>
    <mergeCell ref="AJ45:AO45"/>
    <mergeCell ref="AA49:AE49"/>
    <mergeCell ref="AF49:AH49"/>
    <mergeCell ref="AJ49:AO49"/>
    <mergeCell ref="AS49:AT49"/>
    <mergeCell ref="A50:B50"/>
    <mergeCell ref="C50:D50"/>
    <mergeCell ref="E50:F50"/>
    <mergeCell ref="G50:H50"/>
    <mergeCell ref="I50:K50"/>
    <mergeCell ref="L50:N50"/>
    <mergeCell ref="AS48:AT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O48:P48"/>
    <mergeCell ref="Q48:R48"/>
    <mergeCell ref="S48:Z48"/>
    <mergeCell ref="AA48:AE48"/>
    <mergeCell ref="AF48:AH48"/>
    <mergeCell ref="AJ48:AO48"/>
    <mergeCell ref="A48:B48"/>
    <mergeCell ref="C48:D48"/>
    <mergeCell ref="E48:F48"/>
    <mergeCell ref="G48:H48"/>
    <mergeCell ref="I48:K48"/>
    <mergeCell ref="L48:N48"/>
    <mergeCell ref="AA51:AE51"/>
    <mergeCell ref="AF51:AH51"/>
    <mergeCell ref="AJ51:AO51"/>
    <mergeCell ref="AS51:AT51"/>
    <mergeCell ref="A52:B52"/>
    <mergeCell ref="C52:D52"/>
    <mergeCell ref="E52:F52"/>
    <mergeCell ref="G52:H52"/>
    <mergeCell ref="I52:K52"/>
    <mergeCell ref="L52:N52"/>
    <mergeCell ref="AS50:AT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O50:P50"/>
    <mergeCell ref="Q50:R50"/>
    <mergeCell ref="S50:Z50"/>
    <mergeCell ref="AA50:AE50"/>
    <mergeCell ref="AF50:AH50"/>
    <mergeCell ref="AJ50:AO50"/>
    <mergeCell ref="AA53:AE53"/>
    <mergeCell ref="AF53:AH53"/>
    <mergeCell ref="AJ53:AO53"/>
    <mergeCell ref="AS53:AT53"/>
    <mergeCell ref="A54:B54"/>
    <mergeCell ref="C54:D54"/>
    <mergeCell ref="E54:F54"/>
    <mergeCell ref="G54:H54"/>
    <mergeCell ref="I54:K54"/>
    <mergeCell ref="L54:N54"/>
    <mergeCell ref="AS52:AT52"/>
    <mergeCell ref="A53:B53"/>
    <mergeCell ref="C53:D53"/>
    <mergeCell ref="E53:F53"/>
    <mergeCell ref="G53:H53"/>
    <mergeCell ref="I53:K53"/>
    <mergeCell ref="L53:N53"/>
    <mergeCell ref="O53:P53"/>
    <mergeCell ref="Q53:R53"/>
    <mergeCell ref="S53:Z53"/>
    <mergeCell ref="O52:P52"/>
    <mergeCell ref="Q52:R52"/>
    <mergeCell ref="S52:Z52"/>
    <mergeCell ref="AA52:AE52"/>
    <mergeCell ref="AF52:AH52"/>
    <mergeCell ref="AJ52:AO52"/>
    <mergeCell ref="AA55:AE55"/>
    <mergeCell ref="AF55:AH55"/>
    <mergeCell ref="AJ55:AO55"/>
    <mergeCell ref="AS55:AT55"/>
    <mergeCell ref="A56:B56"/>
    <mergeCell ref="C56:D56"/>
    <mergeCell ref="E56:F56"/>
    <mergeCell ref="G56:H56"/>
    <mergeCell ref="I56:K56"/>
    <mergeCell ref="L56:N56"/>
    <mergeCell ref="AS54:AT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O54:P54"/>
    <mergeCell ref="Q54:R54"/>
    <mergeCell ref="S54:Z54"/>
    <mergeCell ref="AA54:AE54"/>
    <mergeCell ref="AF54:AH54"/>
    <mergeCell ref="AJ54:AO54"/>
    <mergeCell ref="AA57:AE57"/>
    <mergeCell ref="AF57:AH57"/>
    <mergeCell ref="AJ57:AO57"/>
    <mergeCell ref="AS57:AT57"/>
    <mergeCell ref="A58:B58"/>
    <mergeCell ref="C58:D58"/>
    <mergeCell ref="E58:F58"/>
    <mergeCell ref="G58:H58"/>
    <mergeCell ref="I58:K58"/>
    <mergeCell ref="L58:N58"/>
    <mergeCell ref="AS56:AT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O56:P56"/>
    <mergeCell ref="Q56:R56"/>
    <mergeCell ref="S56:Z56"/>
    <mergeCell ref="AA56:AE56"/>
    <mergeCell ref="AF56:AH56"/>
    <mergeCell ref="AJ56:AO56"/>
    <mergeCell ref="AA59:AE59"/>
    <mergeCell ref="AF59:AH59"/>
    <mergeCell ref="AJ59:AO59"/>
    <mergeCell ref="AS59:AT59"/>
    <mergeCell ref="A60:B60"/>
    <mergeCell ref="C60:D60"/>
    <mergeCell ref="E60:F60"/>
    <mergeCell ref="G60:H60"/>
    <mergeCell ref="I60:K60"/>
    <mergeCell ref="L60:N60"/>
    <mergeCell ref="AS58:AT58"/>
    <mergeCell ref="A59:B59"/>
    <mergeCell ref="C59:D59"/>
    <mergeCell ref="E59:F59"/>
    <mergeCell ref="G59:H59"/>
    <mergeCell ref="I59:K59"/>
    <mergeCell ref="L59:N59"/>
    <mergeCell ref="O59:P59"/>
    <mergeCell ref="Q59:R59"/>
    <mergeCell ref="S59:Z59"/>
    <mergeCell ref="O58:P58"/>
    <mergeCell ref="Q58:R58"/>
    <mergeCell ref="S58:Z58"/>
    <mergeCell ref="AA58:AE58"/>
    <mergeCell ref="AF58:AH58"/>
    <mergeCell ref="AJ58:AO58"/>
    <mergeCell ref="AA61:AE61"/>
    <mergeCell ref="AF61:AH61"/>
    <mergeCell ref="AJ61:AO61"/>
    <mergeCell ref="AS61:AT61"/>
    <mergeCell ref="A62:B62"/>
    <mergeCell ref="C62:D62"/>
    <mergeCell ref="E62:F62"/>
    <mergeCell ref="G62:H62"/>
    <mergeCell ref="I62:K62"/>
    <mergeCell ref="L62:N62"/>
    <mergeCell ref="AS60:AT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O60:P60"/>
    <mergeCell ref="Q60:R60"/>
    <mergeCell ref="S60:Z60"/>
    <mergeCell ref="AA60:AE60"/>
    <mergeCell ref="AF60:AH60"/>
    <mergeCell ref="AJ60:AO60"/>
    <mergeCell ref="AA63:AE63"/>
    <mergeCell ref="AF63:AH63"/>
    <mergeCell ref="AJ63:AO63"/>
    <mergeCell ref="AS63:AT63"/>
    <mergeCell ref="A64:B64"/>
    <mergeCell ref="C64:D64"/>
    <mergeCell ref="E64:F64"/>
    <mergeCell ref="G64:H64"/>
    <mergeCell ref="I64:K64"/>
    <mergeCell ref="L64:N64"/>
    <mergeCell ref="AS62:AT62"/>
    <mergeCell ref="A63:B63"/>
    <mergeCell ref="C63:D63"/>
    <mergeCell ref="E63:F63"/>
    <mergeCell ref="G63:H63"/>
    <mergeCell ref="I63:K63"/>
    <mergeCell ref="L63:N63"/>
    <mergeCell ref="O63:P63"/>
    <mergeCell ref="Q63:R63"/>
    <mergeCell ref="S63:Z63"/>
    <mergeCell ref="O62:P62"/>
    <mergeCell ref="Q62:R62"/>
    <mergeCell ref="S62:Z62"/>
    <mergeCell ref="AA62:AE62"/>
    <mergeCell ref="AF62:AH62"/>
    <mergeCell ref="AJ62:AO62"/>
    <mergeCell ref="AA65:AE65"/>
    <mergeCell ref="AF65:AH65"/>
    <mergeCell ref="AJ65:AO65"/>
    <mergeCell ref="AS65:AT65"/>
    <mergeCell ref="A66:B66"/>
    <mergeCell ref="C66:D66"/>
    <mergeCell ref="E66:F66"/>
    <mergeCell ref="G66:H66"/>
    <mergeCell ref="I66:K66"/>
    <mergeCell ref="L66:N66"/>
    <mergeCell ref="AS64:AT64"/>
    <mergeCell ref="A65:B65"/>
    <mergeCell ref="C65:D65"/>
    <mergeCell ref="E65:F65"/>
    <mergeCell ref="G65:H65"/>
    <mergeCell ref="I65:K65"/>
    <mergeCell ref="L65:N65"/>
    <mergeCell ref="O65:P65"/>
    <mergeCell ref="Q65:R65"/>
    <mergeCell ref="S65:Z65"/>
    <mergeCell ref="O64:P64"/>
    <mergeCell ref="Q64:R64"/>
    <mergeCell ref="S64:Z64"/>
    <mergeCell ref="AA64:AE64"/>
    <mergeCell ref="AF64:AH64"/>
    <mergeCell ref="AJ64:AO64"/>
    <mergeCell ref="AA67:AE67"/>
    <mergeCell ref="AF67:AH67"/>
    <mergeCell ref="AJ67:AO67"/>
    <mergeCell ref="AS67:AT67"/>
    <mergeCell ref="A68:B68"/>
    <mergeCell ref="C68:D68"/>
    <mergeCell ref="E68:F68"/>
    <mergeCell ref="G68:H68"/>
    <mergeCell ref="I68:K68"/>
    <mergeCell ref="L68:N68"/>
    <mergeCell ref="AS66:AT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O66:P66"/>
    <mergeCell ref="Q66:R66"/>
    <mergeCell ref="S66:Z66"/>
    <mergeCell ref="AA66:AE66"/>
    <mergeCell ref="AF66:AH66"/>
    <mergeCell ref="AJ66:AO66"/>
    <mergeCell ref="AA69:AE69"/>
    <mergeCell ref="AF69:AH69"/>
    <mergeCell ref="AJ69:AO69"/>
    <mergeCell ref="AS69:AT69"/>
    <mergeCell ref="A70:B70"/>
    <mergeCell ref="C70:D70"/>
    <mergeCell ref="E70:F70"/>
    <mergeCell ref="G70:H70"/>
    <mergeCell ref="I70:K70"/>
    <mergeCell ref="L70:N70"/>
    <mergeCell ref="AS68:AT68"/>
    <mergeCell ref="A69:B69"/>
    <mergeCell ref="C69:D69"/>
    <mergeCell ref="E69:F69"/>
    <mergeCell ref="G69:H69"/>
    <mergeCell ref="I69:K69"/>
    <mergeCell ref="L69:N69"/>
    <mergeCell ref="O69:P69"/>
    <mergeCell ref="Q69:R69"/>
    <mergeCell ref="S69:Z69"/>
    <mergeCell ref="O68:P68"/>
    <mergeCell ref="Q68:R68"/>
    <mergeCell ref="S68:Z68"/>
    <mergeCell ref="AA68:AE68"/>
    <mergeCell ref="AF68:AH68"/>
    <mergeCell ref="AJ68:AO68"/>
    <mergeCell ref="AA71:AE71"/>
    <mergeCell ref="AF71:AH71"/>
    <mergeCell ref="AJ71:AO71"/>
    <mergeCell ref="AS71:AT71"/>
    <mergeCell ref="A72:B72"/>
    <mergeCell ref="C72:D72"/>
    <mergeCell ref="E72:F72"/>
    <mergeCell ref="G72:H72"/>
    <mergeCell ref="I72:K72"/>
    <mergeCell ref="L72:N72"/>
    <mergeCell ref="AS70:AT70"/>
    <mergeCell ref="A71:B71"/>
    <mergeCell ref="C71:D71"/>
    <mergeCell ref="E71:F71"/>
    <mergeCell ref="G71:H71"/>
    <mergeCell ref="I71:K71"/>
    <mergeCell ref="L71:N71"/>
    <mergeCell ref="O71:P71"/>
    <mergeCell ref="Q71:R71"/>
    <mergeCell ref="S71:Z71"/>
    <mergeCell ref="O70:P70"/>
    <mergeCell ref="Q70:R70"/>
    <mergeCell ref="S70:Z70"/>
    <mergeCell ref="AA70:AE70"/>
    <mergeCell ref="AF70:AH70"/>
    <mergeCell ref="AJ70:AO70"/>
    <mergeCell ref="AA73:AE73"/>
    <mergeCell ref="AF73:AH73"/>
    <mergeCell ref="AJ73:AO73"/>
    <mergeCell ref="AS73:AT73"/>
    <mergeCell ref="A74:B74"/>
    <mergeCell ref="C74:D74"/>
    <mergeCell ref="E74:F74"/>
    <mergeCell ref="G74:H74"/>
    <mergeCell ref="I74:K74"/>
    <mergeCell ref="L74:N74"/>
    <mergeCell ref="AS72:AT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O72:P72"/>
    <mergeCell ref="Q72:R72"/>
    <mergeCell ref="S72:Z72"/>
    <mergeCell ref="AA72:AE72"/>
    <mergeCell ref="AF72:AH72"/>
    <mergeCell ref="AJ72:AO72"/>
    <mergeCell ref="AA75:AE75"/>
    <mergeCell ref="AF75:AH75"/>
    <mergeCell ref="AJ75:AO75"/>
    <mergeCell ref="AS75:AT75"/>
    <mergeCell ref="A76:B76"/>
    <mergeCell ref="C76:D76"/>
    <mergeCell ref="E76:F76"/>
    <mergeCell ref="G76:H76"/>
    <mergeCell ref="I76:K76"/>
    <mergeCell ref="L76:N76"/>
    <mergeCell ref="AS74:AT74"/>
    <mergeCell ref="A75:B75"/>
    <mergeCell ref="C75:D75"/>
    <mergeCell ref="E75:F75"/>
    <mergeCell ref="G75:H75"/>
    <mergeCell ref="I75:K75"/>
    <mergeCell ref="L75:N75"/>
    <mergeCell ref="O75:P75"/>
    <mergeCell ref="Q75:R75"/>
    <mergeCell ref="S75:Z75"/>
    <mergeCell ref="O74:P74"/>
    <mergeCell ref="Q74:R74"/>
    <mergeCell ref="S74:Z74"/>
    <mergeCell ref="AA74:AE74"/>
    <mergeCell ref="AF74:AH74"/>
    <mergeCell ref="AJ74:AO74"/>
    <mergeCell ref="AA77:AE77"/>
    <mergeCell ref="AF77:AH77"/>
    <mergeCell ref="AJ77:AO77"/>
    <mergeCell ref="AS77:AT77"/>
    <mergeCell ref="A78:B78"/>
    <mergeCell ref="C78:D78"/>
    <mergeCell ref="E78:F78"/>
    <mergeCell ref="G78:H78"/>
    <mergeCell ref="I78:K78"/>
    <mergeCell ref="L78:N78"/>
    <mergeCell ref="AS76:AT76"/>
    <mergeCell ref="A77:B77"/>
    <mergeCell ref="C77:D77"/>
    <mergeCell ref="E77:F77"/>
    <mergeCell ref="G77:H77"/>
    <mergeCell ref="I77:K77"/>
    <mergeCell ref="L77:N77"/>
    <mergeCell ref="O77:P77"/>
    <mergeCell ref="Q77:R77"/>
    <mergeCell ref="S77:Z77"/>
    <mergeCell ref="O76:P76"/>
    <mergeCell ref="Q76:R76"/>
    <mergeCell ref="S76:Z76"/>
    <mergeCell ref="AA76:AE76"/>
    <mergeCell ref="AF76:AH76"/>
    <mergeCell ref="AJ76:AO76"/>
    <mergeCell ref="AA79:AE79"/>
    <mergeCell ref="AF79:AH79"/>
    <mergeCell ref="AJ79:AO79"/>
    <mergeCell ref="AS79:AT79"/>
    <mergeCell ref="A80:B80"/>
    <mergeCell ref="C80:D80"/>
    <mergeCell ref="E80:F80"/>
    <mergeCell ref="G80:H80"/>
    <mergeCell ref="I80:K80"/>
    <mergeCell ref="L80:N80"/>
    <mergeCell ref="AS78:AT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O78:P78"/>
    <mergeCell ref="Q78:R78"/>
    <mergeCell ref="S78:Z78"/>
    <mergeCell ref="AA78:AE78"/>
    <mergeCell ref="AF78:AH78"/>
    <mergeCell ref="AJ78:AO78"/>
    <mergeCell ref="AA81:AE81"/>
    <mergeCell ref="AF81:AH81"/>
    <mergeCell ref="AJ81:AO81"/>
    <mergeCell ref="AS81:AT81"/>
    <mergeCell ref="A82:AO82"/>
    <mergeCell ref="AS82:AT82"/>
    <mergeCell ref="AS80:AT80"/>
    <mergeCell ref="A81:B81"/>
    <mergeCell ref="C81:D81"/>
    <mergeCell ref="E81:F81"/>
    <mergeCell ref="G81:H81"/>
    <mergeCell ref="I81:K81"/>
    <mergeCell ref="L81:N81"/>
    <mergeCell ref="O81:P81"/>
    <mergeCell ref="Q81:R81"/>
    <mergeCell ref="S81:Z81"/>
    <mergeCell ref="O80:P80"/>
    <mergeCell ref="Q80:R80"/>
    <mergeCell ref="S80:Z80"/>
    <mergeCell ref="AA80:AE80"/>
    <mergeCell ref="AF80:AH80"/>
    <mergeCell ref="AJ80:AO80"/>
    <mergeCell ref="AS83:AT83"/>
    <mergeCell ref="A84:B84"/>
    <mergeCell ref="C84:D84"/>
    <mergeCell ref="E84:F84"/>
    <mergeCell ref="G84:H84"/>
    <mergeCell ref="I84:K84"/>
    <mergeCell ref="L84:N84"/>
    <mergeCell ref="O84:P84"/>
    <mergeCell ref="Q84:R84"/>
    <mergeCell ref="S84:Z84"/>
    <mergeCell ref="O83:P83"/>
    <mergeCell ref="Q83:R83"/>
    <mergeCell ref="S83:Z83"/>
    <mergeCell ref="AA83:AE83"/>
    <mergeCell ref="AF83:AH83"/>
    <mergeCell ref="AJ83:AO83"/>
    <mergeCell ref="A83:B83"/>
    <mergeCell ref="C83:D83"/>
    <mergeCell ref="E83:F83"/>
    <mergeCell ref="G83:H83"/>
    <mergeCell ref="I83:K83"/>
    <mergeCell ref="L83:N83"/>
    <mergeCell ref="AS85:AT85"/>
    <mergeCell ref="A86:B86"/>
    <mergeCell ref="C86:D86"/>
    <mergeCell ref="E86:F86"/>
    <mergeCell ref="G86:H86"/>
    <mergeCell ref="I86:K86"/>
    <mergeCell ref="L86:N86"/>
    <mergeCell ref="O86:P86"/>
    <mergeCell ref="Q86:R86"/>
    <mergeCell ref="S86:Z86"/>
    <mergeCell ref="O85:P85"/>
    <mergeCell ref="Q85:R85"/>
    <mergeCell ref="S85:Z85"/>
    <mergeCell ref="AA85:AE85"/>
    <mergeCell ref="AF85:AH85"/>
    <mergeCell ref="AJ85:AO85"/>
    <mergeCell ref="AA84:AE84"/>
    <mergeCell ref="AF84:AH84"/>
    <mergeCell ref="AJ84:AO84"/>
    <mergeCell ref="AS84:AT84"/>
    <mergeCell ref="A85:B85"/>
    <mergeCell ref="C85:D85"/>
    <mergeCell ref="E85:F85"/>
    <mergeCell ref="G85:H85"/>
    <mergeCell ref="I85:K85"/>
    <mergeCell ref="L85:N85"/>
    <mergeCell ref="AS87:AT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O87:P87"/>
    <mergeCell ref="Q87:R87"/>
    <mergeCell ref="S87:Z87"/>
    <mergeCell ref="AA87:AE87"/>
    <mergeCell ref="AF87:AH87"/>
    <mergeCell ref="AJ87:AO87"/>
    <mergeCell ref="AA86:AE86"/>
    <mergeCell ref="AF86:AH86"/>
    <mergeCell ref="AJ86:AO86"/>
    <mergeCell ref="AS86:AT86"/>
    <mergeCell ref="A87:B87"/>
    <mergeCell ref="C87:D87"/>
    <mergeCell ref="E87:F87"/>
    <mergeCell ref="G87:H87"/>
    <mergeCell ref="I87:K87"/>
    <mergeCell ref="L87:N87"/>
    <mergeCell ref="AS89:AT89"/>
    <mergeCell ref="A90:B90"/>
    <mergeCell ref="C90:D90"/>
    <mergeCell ref="E90:F90"/>
    <mergeCell ref="G90:H90"/>
    <mergeCell ref="I90:K90"/>
    <mergeCell ref="L90:N90"/>
    <mergeCell ref="O90:P90"/>
    <mergeCell ref="Q90:R90"/>
    <mergeCell ref="S90:Z90"/>
    <mergeCell ref="O89:P89"/>
    <mergeCell ref="Q89:R89"/>
    <mergeCell ref="S89:Z89"/>
    <mergeCell ref="AA89:AE89"/>
    <mergeCell ref="AF89:AH89"/>
    <mergeCell ref="AJ89:AO89"/>
    <mergeCell ref="AA88:AE88"/>
    <mergeCell ref="AF88:AH88"/>
    <mergeCell ref="AJ88:AO88"/>
    <mergeCell ref="AS88:AT88"/>
    <mergeCell ref="A89:B89"/>
    <mergeCell ref="C89:D89"/>
    <mergeCell ref="E89:F89"/>
    <mergeCell ref="G89:H89"/>
    <mergeCell ref="I89:K89"/>
    <mergeCell ref="L89:N89"/>
    <mergeCell ref="AS91:AT91"/>
    <mergeCell ref="A92:B92"/>
    <mergeCell ref="C92:D92"/>
    <mergeCell ref="E92:F92"/>
    <mergeCell ref="G92:H92"/>
    <mergeCell ref="I92:K92"/>
    <mergeCell ref="L92:N92"/>
    <mergeCell ref="O92:P92"/>
    <mergeCell ref="Q92:R92"/>
    <mergeCell ref="S92:Z92"/>
    <mergeCell ref="O91:P91"/>
    <mergeCell ref="Q91:R91"/>
    <mergeCell ref="S91:Z91"/>
    <mergeCell ref="AA91:AE91"/>
    <mergeCell ref="AF91:AH91"/>
    <mergeCell ref="AJ91:AO91"/>
    <mergeCell ref="AA90:AE90"/>
    <mergeCell ref="AF90:AH90"/>
    <mergeCell ref="AJ90:AO90"/>
    <mergeCell ref="AS90:AT90"/>
    <mergeCell ref="A91:B91"/>
    <mergeCell ref="C91:D91"/>
    <mergeCell ref="E91:F91"/>
    <mergeCell ref="G91:H91"/>
    <mergeCell ref="I91:K91"/>
    <mergeCell ref="L91:N91"/>
    <mergeCell ref="AS93:AT93"/>
    <mergeCell ref="A94:B94"/>
    <mergeCell ref="C94:D94"/>
    <mergeCell ref="E94:F94"/>
    <mergeCell ref="G94:H94"/>
    <mergeCell ref="I94:K94"/>
    <mergeCell ref="L94:N94"/>
    <mergeCell ref="O94:P94"/>
    <mergeCell ref="Q94:R94"/>
    <mergeCell ref="S94:Z94"/>
    <mergeCell ref="O93:P93"/>
    <mergeCell ref="Q93:R93"/>
    <mergeCell ref="S93:Z93"/>
    <mergeCell ref="AA93:AE93"/>
    <mergeCell ref="AF93:AH93"/>
    <mergeCell ref="AJ93:AO93"/>
    <mergeCell ref="AA92:AE92"/>
    <mergeCell ref="AF92:AH92"/>
    <mergeCell ref="AJ92:AO92"/>
    <mergeCell ref="AS92:AT92"/>
    <mergeCell ref="A93:B93"/>
    <mergeCell ref="C93:D93"/>
    <mergeCell ref="E93:F93"/>
    <mergeCell ref="G93:H93"/>
    <mergeCell ref="I93:K93"/>
    <mergeCell ref="L93:N93"/>
    <mergeCell ref="AS95:AT95"/>
    <mergeCell ref="A96:AO96"/>
    <mergeCell ref="AS96:AT96"/>
    <mergeCell ref="A97:AO97"/>
    <mergeCell ref="AS97:AT97"/>
    <mergeCell ref="A98:B98"/>
    <mergeCell ref="C98:D98"/>
    <mergeCell ref="E98:F98"/>
    <mergeCell ref="G98:H98"/>
    <mergeCell ref="I98:K98"/>
    <mergeCell ref="O95:P95"/>
    <mergeCell ref="Q95:R95"/>
    <mergeCell ref="S95:Z95"/>
    <mergeCell ref="AA95:AE95"/>
    <mergeCell ref="AF95:AH95"/>
    <mergeCell ref="AJ95:AO95"/>
    <mergeCell ref="AA94:AE94"/>
    <mergeCell ref="AF94:AH94"/>
    <mergeCell ref="AJ94:AO94"/>
    <mergeCell ref="AS94:AT94"/>
    <mergeCell ref="A95:B95"/>
    <mergeCell ref="C95:D95"/>
    <mergeCell ref="E95:F95"/>
    <mergeCell ref="G95:H95"/>
    <mergeCell ref="I95:K95"/>
    <mergeCell ref="L95:N95"/>
    <mergeCell ref="S99:Z99"/>
    <mergeCell ref="AA99:AE99"/>
    <mergeCell ref="AF99:AH99"/>
    <mergeCell ref="AJ99:AO99"/>
    <mergeCell ref="AS99:AT99"/>
    <mergeCell ref="A100:B100"/>
    <mergeCell ref="C100:D100"/>
    <mergeCell ref="E100:F100"/>
    <mergeCell ref="G100:H100"/>
    <mergeCell ref="I100:K100"/>
    <mergeCell ref="AJ98:AO98"/>
    <mergeCell ref="AS98:AT98"/>
    <mergeCell ref="A99:B99"/>
    <mergeCell ref="C99:D99"/>
    <mergeCell ref="E99:F99"/>
    <mergeCell ref="G99:H99"/>
    <mergeCell ref="I99:K99"/>
    <mergeCell ref="L99:N99"/>
    <mergeCell ref="O99:P99"/>
    <mergeCell ref="Q99:R99"/>
    <mergeCell ref="L98:N98"/>
    <mergeCell ref="O98:P98"/>
    <mergeCell ref="Q98:R98"/>
    <mergeCell ref="S98:Z98"/>
    <mergeCell ref="AA98:AE98"/>
    <mergeCell ref="AF98:AH98"/>
    <mergeCell ref="S101:Z101"/>
    <mergeCell ref="AA101:AE101"/>
    <mergeCell ref="AF101:AH101"/>
    <mergeCell ref="AJ101:AO101"/>
    <mergeCell ref="AS101:AT101"/>
    <mergeCell ref="A102:B102"/>
    <mergeCell ref="C102:D102"/>
    <mergeCell ref="E102:F102"/>
    <mergeCell ref="G102:H102"/>
    <mergeCell ref="I102:K102"/>
    <mergeCell ref="AJ100:AO100"/>
    <mergeCell ref="AS100:AT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L100:N100"/>
    <mergeCell ref="O100:P100"/>
    <mergeCell ref="Q100:R100"/>
    <mergeCell ref="S100:Z100"/>
    <mergeCell ref="AA100:AE100"/>
    <mergeCell ref="AF100:AH100"/>
    <mergeCell ref="S103:Z103"/>
    <mergeCell ref="AA103:AE103"/>
    <mergeCell ref="AF103:AH103"/>
    <mergeCell ref="AJ103:AO103"/>
    <mergeCell ref="AS103:AT103"/>
    <mergeCell ref="A104:B104"/>
    <mergeCell ref="C104:D104"/>
    <mergeCell ref="E104:F104"/>
    <mergeCell ref="G104:H104"/>
    <mergeCell ref="I104:K104"/>
    <mergeCell ref="AJ102:AO102"/>
    <mergeCell ref="AS102:AT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L102:N102"/>
    <mergeCell ref="O102:P102"/>
    <mergeCell ref="Q102:R102"/>
    <mergeCell ref="S102:Z102"/>
    <mergeCell ref="AA102:AE102"/>
    <mergeCell ref="AF102:AH102"/>
    <mergeCell ref="S105:Z105"/>
    <mergeCell ref="AA105:AE105"/>
    <mergeCell ref="AF105:AH105"/>
    <mergeCell ref="AJ105:AO105"/>
    <mergeCell ref="AS105:AT105"/>
    <mergeCell ref="A106:B106"/>
    <mergeCell ref="C106:D106"/>
    <mergeCell ref="E106:F106"/>
    <mergeCell ref="G106:H106"/>
    <mergeCell ref="I106:K106"/>
    <mergeCell ref="AJ104:AO104"/>
    <mergeCell ref="AS104:AT104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L104:N104"/>
    <mergeCell ref="O104:P104"/>
    <mergeCell ref="Q104:R104"/>
    <mergeCell ref="S104:Z104"/>
    <mergeCell ref="AA104:AE104"/>
    <mergeCell ref="AF104:AH104"/>
    <mergeCell ref="S107:Z107"/>
    <mergeCell ref="AA107:AE107"/>
    <mergeCell ref="AF107:AH107"/>
    <mergeCell ref="AJ107:AO107"/>
    <mergeCell ref="AS107:AT107"/>
    <mergeCell ref="A108:B108"/>
    <mergeCell ref="C108:D108"/>
    <mergeCell ref="E108:F108"/>
    <mergeCell ref="G108:H108"/>
    <mergeCell ref="I108:K108"/>
    <mergeCell ref="AJ106:AO106"/>
    <mergeCell ref="AS106:AT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L106:N106"/>
    <mergeCell ref="O106:P106"/>
    <mergeCell ref="Q106:R106"/>
    <mergeCell ref="S106:Z106"/>
    <mergeCell ref="AA106:AE106"/>
    <mergeCell ref="AF106:AH106"/>
    <mergeCell ref="S109:Z109"/>
    <mergeCell ref="AA109:AE109"/>
    <mergeCell ref="AF109:AH109"/>
    <mergeCell ref="AJ109:AO109"/>
    <mergeCell ref="AS109:AT109"/>
    <mergeCell ref="A110:B110"/>
    <mergeCell ref="C110:D110"/>
    <mergeCell ref="E110:F110"/>
    <mergeCell ref="G110:H110"/>
    <mergeCell ref="I110:K110"/>
    <mergeCell ref="AJ108:AO108"/>
    <mergeCell ref="AS108:AT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L108:N108"/>
    <mergeCell ref="O108:P108"/>
    <mergeCell ref="Q108:R108"/>
    <mergeCell ref="S108:Z108"/>
    <mergeCell ref="AA108:AE108"/>
    <mergeCell ref="AF108:AH108"/>
    <mergeCell ref="S111:Z111"/>
    <mergeCell ref="AA111:AE111"/>
    <mergeCell ref="AF111:AH111"/>
    <mergeCell ref="AJ111:AO111"/>
    <mergeCell ref="AS111:AT111"/>
    <mergeCell ref="A112:B112"/>
    <mergeCell ref="C112:D112"/>
    <mergeCell ref="E112:F112"/>
    <mergeCell ref="G112:H112"/>
    <mergeCell ref="I112:K112"/>
    <mergeCell ref="AJ110:AO110"/>
    <mergeCell ref="AS110:AT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L110:N110"/>
    <mergeCell ref="O110:P110"/>
    <mergeCell ref="Q110:R110"/>
    <mergeCell ref="S110:Z110"/>
    <mergeCell ref="AA110:AE110"/>
    <mergeCell ref="AF110:AH110"/>
    <mergeCell ref="S113:Z113"/>
    <mergeCell ref="AA113:AE113"/>
    <mergeCell ref="AF113:AH113"/>
    <mergeCell ref="AJ113:AO113"/>
    <mergeCell ref="AS113:AT113"/>
    <mergeCell ref="A114:B114"/>
    <mergeCell ref="C114:D114"/>
    <mergeCell ref="E114:F114"/>
    <mergeCell ref="G114:H114"/>
    <mergeCell ref="I114:K114"/>
    <mergeCell ref="AJ112:AO112"/>
    <mergeCell ref="AS112:AT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L112:N112"/>
    <mergeCell ref="O112:P112"/>
    <mergeCell ref="Q112:R112"/>
    <mergeCell ref="S112:Z112"/>
    <mergeCell ref="AA112:AE112"/>
    <mergeCell ref="AF112:AH112"/>
    <mergeCell ref="S115:Z115"/>
    <mergeCell ref="AA115:AE115"/>
    <mergeCell ref="AF115:AH115"/>
    <mergeCell ref="AJ115:AO115"/>
    <mergeCell ref="AS115:AT115"/>
    <mergeCell ref="A116:B116"/>
    <mergeCell ref="C116:D116"/>
    <mergeCell ref="E116:F116"/>
    <mergeCell ref="G116:H116"/>
    <mergeCell ref="I116:K116"/>
    <mergeCell ref="AJ114:AO114"/>
    <mergeCell ref="AS114:AT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L114:N114"/>
    <mergeCell ref="O114:P114"/>
    <mergeCell ref="Q114:R114"/>
    <mergeCell ref="S114:Z114"/>
    <mergeCell ref="AA114:AE114"/>
    <mergeCell ref="AF114:AH114"/>
    <mergeCell ref="S117:Z117"/>
    <mergeCell ref="AA117:AE117"/>
    <mergeCell ref="AF117:AH117"/>
    <mergeCell ref="AJ117:AO117"/>
    <mergeCell ref="AS117:AT117"/>
    <mergeCell ref="A118:B118"/>
    <mergeCell ref="C118:D118"/>
    <mergeCell ref="E118:F118"/>
    <mergeCell ref="G118:H118"/>
    <mergeCell ref="I118:K118"/>
    <mergeCell ref="AJ116:AO116"/>
    <mergeCell ref="AS116:AT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L116:N116"/>
    <mergeCell ref="O116:P116"/>
    <mergeCell ref="Q116:R116"/>
    <mergeCell ref="S116:Z116"/>
    <mergeCell ref="AA116:AE116"/>
    <mergeCell ref="AF116:AH116"/>
    <mergeCell ref="S119:Z119"/>
    <mergeCell ref="AA119:AE119"/>
    <mergeCell ref="AF119:AH119"/>
    <mergeCell ref="AJ119:AO119"/>
    <mergeCell ref="AS119:AT119"/>
    <mergeCell ref="A120:B120"/>
    <mergeCell ref="C120:D120"/>
    <mergeCell ref="E120:F120"/>
    <mergeCell ref="G120:H120"/>
    <mergeCell ref="I120:K120"/>
    <mergeCell ref="AJ118:AO118"/>
    <mergeCell ref="AS118:AT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L118:N118"/>
    <mergeCell ref="O118:P118"/>
    <mergeCell ref="Q118:R118"/>
    <mergeCell ref="S118:Z118"/>
    <mergeCell ref="AA118:AE118"/>
    <mergeCell ref="AF118:AH118"/>
    <mergeCell ref="S121:Z121"/>
    <mergeCell ref="AA121:AE121"/>
    <mergeCell ref="AF121:AH121"/>
    <mergeCell ref="AJ121:AO121"/>
    <mergeCell ref="AS121:AT121"/>
    <mergeCell ref="A122:B122"/>
    <mergeCell ref="C122:D122"/>
    <mergeCell ref="E122:F122"/>
    <mergeCell ref="G122:H122"/>
    <mergeCell ref="I122:K122"/>
    <mergeCell ref="AJ120:AO120"/>
    <mergeCell ref="AS120:AT120"/>
    <mergeCell ref="A121:B121"/>
    <mergeCell ref="C121:D121"/>
    <mergeCell ref="E121:F121"/>
    <mergeCell ref="G121:H121"/>
    <mergeCell ref="I121:K121"/>
    <mergeCell ref="L121:N121"/>
    <mergeCell ref="O121:P121"/>
    <mergeCell ref="Q121:R121"/>
    <mergeCell ref="L120:N120"/>
    <mergeCell ref="O120:P120"/>
    <mergeCell ref="Q120:R120"/>
    <mergeCell ref="S120:Z120"/>
    <mergeCell ref="AA120:AE120"/>
    <mergeCell ref="AF120:AH120"/>
    <mergeCell ref="S123:Z123"/>
    <mergeCell ref="AA123:AE123"/>
    <mergeCell ref="AF123:AH123"/>
    <mergeCell ref="AJ123:AO123"/>
    <mergeCell ref="AS123:AT123"/>
    <mergeCell ref="A124:B124"/>
    <mergeCell ref="C124:D124"/>
    <mergeCell ref="E124:F124"/>
    <mergeCell ref="G124:H124"/>
    <mergeCell ref="I124:K124"/>
    <mergeCell ref="AJ122:AO122"/>
    <mergeCell ref="AS122:AT122"/>
    <mergeCell ref="A123:B123"/>
    <mergeCell ref="C123:D123"/>
    <mergeCell ref="E123:F123"/>
    <mergeCell ref="G123:H123"/>
    <mergeCell ref="I123:K123"/>
    <mergeCell ref="L123:N123"/>
    <mergeCell ref="O123:P123"/>
    <mergeCell ref="Q123:R123"/>
    <mergeCell ref="L122:N122"/>
    <mergeCell ref="O122:P122"/>
    <mergeCell ref="Q122:R122"/>
    <mergeCell ref="S122:Z122"/>
    <mergeCell ref="AA122:AE122"/>
    <mergeCell ref="AF122:AH122"/>
    <mergeCell ref="S125:Z125"/>
    <mergeCell ref="AA125:AE125"/>
    <mergeCell ref="AF125:AH125"/>
    <mergeCell ref="AJ125:AO125"/>
    <mergeCell ref="AS125:AT125"/>
    <mergeCell ref="A126:B126"/>
    <mergeCell ref="C126:D126"/>
    <mergeCell ref="E126:F126"/>
    <mergeCell ref="G126:H126"/>
    <mergeCell ref="I126:K126"/>
    <mergeCell ref="AJ124:AO124"/>
    <mergeCell ref="AS124:AT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L124:N124"/>
    <mergeCell ref="O124:P124"/>
    <mergeCell ref="Q124:R124"/>
    <mergeCell ref="S124:Z124"/>
    <mergeCell ref="AA124:AE124"/>
    <mergeCell ref="AF124:AH124"/>
    <mergeCell ref="S127:Z127"/>
    <mergeCell ref="AA127:AE127"/>
    <mergeCell ref="AF127:AH127"/>
    <mergeCell ref="AJ127:AO127"/>
    <mergeCell ref="AS127:AT127"/>
    <mergeCell ref="A128:B128"/>
    <mergeCell ref="C128:D128"/>
    <mergeCell ref="E128:F128"/>
    <mergeCell ref="G128:H128"/>
    <mergeCell ref="I128:K128"/>
    <mergeCell ref="AJ126:AO126"/>
    <mergeCell ref="AS126:AT126"/>
    <mergeCell ref="A127:B127"/>
    <mergeCell ref="C127:D127"/>
    <mergeCell ref="E127:F127"/>
    <mergeCell ref="G127:H127"/>
    <mergeCell ref="I127:K127"/>
    <mergeCell ref="L127:N127"/>
    <mergeCell ref="O127:P127"/>
    <mergeCell ref="Q127:R127"/>
    <mergeCell ref="L126:N126"/>
    <mergeCell ref="O126:P126"/>
    <mergeCell ref="Q126:R126"/>
    <mergeCell ref="S126:Z126"/>
    <mergeCell ref="AA126:AE126"/>
    <mergeCell ref="AF126:AH126"/>
    <mergeCell ref="S129:Z129"/>
    <mergeCell ref="AA129:AE129"/>
    <mergeCell ref="AF129:AH129"/>
    <mergeCell ref="AJ129:AO129"/>
    <mergeCell ref="AS129:AT129"/>
    <mergeCell ref="A130:B130"/>
    <mergeCell ref="C130:D130"/>
    <mergeCell ref="E130:F130"/>
    <mergeCell ref="G130:H130"/>
    <mergeCell ref="I130:K130"/>
    <mergeCell ref="AJ128:AO128"/>
    <mergeCell ref="AS128:AT128"/>
    <mergeCell ref="A129:B129"/>
    <mergeCell ref="C129:D129"/>
    <mergeCell ref="E129:F129"/>
    <mergeCell ref="G129:H129"/>
    <mergeCell ref="I129:K129"/>
    <mergeCell ref="L129:N129"/>
    <mergeCell ref="O129:P129"/>
    <mergeCell ref="Q129:R129"/>
    <mergeCell ref="L128:N128"/>
    <mergeCell ref="O128:P128"/>
    <mergeCell ref="Q128:R128"/>
    <mergeCell ref="S128:Z128"/>
    <mergeCell ref="AA128:AE128"/>
    <mergeCell ref="AF128:AH128"/>
    <mergeCell ref="S131:Z131"/>
    <mergeCell ref="AA131:AE131"/>
    <mergeCell ref="AF131:AH131"/>
    <mergeCell ref="AJ131:AO131"/>
    <mergeCell ref="AS131:AT131"/>
    <mergeCell ref="A132:B132"/>
    <mergeCell ref="C132:D132"/>
    <mergeCell ref="E132:F132"/>
    <mergeCell ref="G132:H132"/>
    <mergeCell ref="I132:K132"/>
    <mergeCell ref="AJ130:AO130"/>
    <mergeCell ref="AS130:AT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L130:N130"/>
    <mergeCell ref="O130:P130"/>
    <mergeCell ref="Q130:R130"/>
    <mergeCell ref="S130:Z130"/>
    <mergeCell ref="AA130:AE130"/>
    <mergeCell ref="AF130:AH130"/>
    <mergeCell ref="S133:Z133"/>
    <mergeCell ref="AA133:AE133"/>
    <mergeCell ref="AF133:AH133"/>
    <mergeCell ref="AJ133:AO133"/>
    <mergeCell ref="AS133:AT133"/>
    <mergeCell ref="A134:B134"/>
    <mergeCell ref="C134:D134"/>
    <mergeCell ref="E134:F134"/>
    <mergeCell ref="G134:H134"/>
    <mergeCell ref="I134:K134"/>
    <mergeCell ref="AJ132:AO132"/>
    <mergeCell ref="AS132:AT132"/>
    <mergeCell ref="A133:B133"/>
    <mergeCell ref="C133:D133"/>
    <mergeCell ref="E133:F133"/>
    <mergeCell ref="G133:H133"/>
    <mergeCell ref="I133:K133"/>
    <mergeCell ref="L133:N133"/>
    <mergeCell ref="O133:P133"/>
    <mergeCell ref="Q133:R133"/>
    <mergeCell ref="L132:N132"/>
    <mergeCell ref="O132:P132"/>
    <mergeCell ref="Q132:R132"/>
    <mergeCell ref="S132:Z132"/>
    <mergeCell ref="AA132:AE132"/>
    <mergeCell ref="AF132:AH132"/>
    <mergeCell ref="S135:Z135"/>
    <mergeCell ref="AA135:AE135"/>
    <mergeCell ref="AF135:AH135"/>
    <mergeCell ref="AJ135:AO135"/>
    <mergeCell ref="AS135:AT135"/>
    <mergeCell ref="A136:B136"/>
    <mergeCell ref="C136:D136"/>
    <mergeCell ref="E136:F136"/>
    <mergeCell ref="G136:H136"/>
    <mergeCell ref="I136:K136"/>
    <mergeCell ref="AJ134:AO134"/>
    <mergeCell ref="AS134:AT134"/>
    <mergeCell ref="A135:B135"/>
    <mergeCell ref="C135:D135"/>
    <mergeCell ref="E135:F135"/>
    <mergeCell ref="G135:H135"/>
    <mergeCell ref="I135:K135"/>
    <mergeCell ref="L135:N135"/>
    <mergeCell ref="O135:P135"/>
    <mergeCell ref="Q135:R135"/>
    <mergeCell ref="L134:N134"/>
    <mergeCell ref="O134:P134"/>
    <mergeCell ref="Q134:R134"/>
    <mergeCell ref="S134:Z134"/>
    <mergeCell ref="AA134:AE134"/>
    <mergeCell ref="AF134:AH134"/>
    <mergeCell ref="A139:AO139"/>
    <mergeCell ref="AS139:AT139"/>
    <mergeCell ref="A140:AO140"/>
    <mergeCell ref="AS140:AT140"/>
    <mergeCell ref="S137:Z137"/>
    <mergeCell ref="AA137:AE137"/>
    <mergeCell ref="AF137:AH137"/>
    <mergeCell ref="AJ137:AO137"/>
    <mergeCell ref="AS137:AT137"/>
    <mergeCell ref="A138:AO138"/>
    <mergeCell ref="AS138:AT138"/>
    <mergeCell ref="AJ136:AO136"/>
    <mergeCell ref="AS136:AT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L136:N136"/>
    <mergeCell ref="O136:P136"/>
    <mergeCell ref="Q136:R136"/>
    <mergeCell ref="S136:Z136"/>
    <mergeCell ref="AA136:AE136"/>
    <mergeCell ref="AF136:AH136"/>
  </mergeCells>
  <pageMargins left="0.39370078740157499" right="0.39370078740157499" top="0.39370078740157499" bottom="0.70272440944881898" header="0.39370078740157499" footer="0.39370078740157499"/>
  <pageSetup paperSize="9"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3708-7B7E-4F64-A5C6-6A74D930AFC5}">
  <sheetPr>
    <tabColor theme="4" tint="-0.249977111117893"/>
  </sheetPr>
  <dimension ref="A1:P84"/>
  <sheetViews>
    <sheetView workbookViewId="0">
      <selection activeCell="L6" sqref="L6"/>
    </sheetView>
  </sheetViews>
  <sheetFormatPr baseColWidth="10" defaultRowHeight="12.75" x14ac:dyDescent="0.2"/>
  <cols>
    <col min="1" max="1" width="41" style="34" customWidth="1"/>
    <col min="2" max="2" width="17.85546875" style="34" customWidth="1"/>
    <col min="3" max="4" width="16.85546875" style="34" customWidth="1"/>
    <col min="5" max="16384" width="11.42578125" style="34"/>
  </cols>
  <sheetData>
    <row r="1" spans="1:16" ht="18" x14ac:dyDescent="0.25">
      <c r="A1" s="135" t="s">
        <v>178</v>
      </c>
      <c r="B1" s="135"/>
      <c r="C1" s="135"/>
      <c r="D1" s="135"/>
      <c r="E1" s="135"/>
      <c r="F1" s="135"/>
      <c r="G1" s="135"/>
    </row>
    <row r="2" spans="1:16" ht="63" x14ac:dyDescent="0.2">
      <c r="A2" s="35" t="s">
        <v>25</v>
      </c>
      <c r="B2" s="36" t="s">
        <v>179</v>
      </c>
      <c r="C2" s="36" t="s">
        <v>180</v>
      </c>
      <c r="D2" s="36" t="s">
        <v>181</v>
      </c>
      <c r="E2" s="37" t="s">
        <v>43</v>
      </c>
      <c r="F2" s="38" t="s">
        <v>45</v>
      </c>
      <c r="G2" s="38" t="s">
        <v>182</v>
      </c>
    </row>
    <row r="3" spans="1:16" ht="30" customHeight="1" x14ac:dyDescent="0.2">
      <c r="A3" s="39" t="s">
        <v>48</v>
      </c>
      <c r="B3" s="40">
        <f>'EJECUCIÓN GASTOS TRIMESTRE 2'!AP47</f>
        <v>6224081767</v>
      </c>
      <c r="C3" s="40">
        <f>'EJECUCIÓN GASTOS TRIMESTRE 2'!AU47</f>
        <v>2686754306</v>
      </c>
      <c r="D3" s="40">
        <f>'EJECUCIÓN GASTOS TRIMESTRE 2'!AY47</f>
        <v>2686754306</v>
      </c>
      <c r="E3" s="41">
        <f>+C3/B3</f>
        <v>0.43167079202672692</v>
      </c>
      <c r="F3" s="42">
        <f>+D3/B3</f>
        <v>0.43167079202672692</v>
      </c>
      <c r="G3" s="42">
        <f>+D3/C3</f>
        <v>1</v>
      </c>
    </row>
    <row r="4" spans="1:16" ht="30" customHeight="1" x14ac:dyDescent="0.2">
      <c r="A4" s="39" t="s">
        <v>183</v>
      </c>
      <c r="B4" s="43">
        <f>'EJECUCIÓN GASTOS TRIMESTRE 2'!AP82</f>
        <v>800332825</v>
      </c>
      <c r="C4" s="43">
        <f>'EJECUCIÓN GASTOS TRIMESTRE 2'!AU82</f>
        <v>668493338.35000002</v>
      </c>
      <c r="D4" s="43">
        <f>'EJECUCIÓN GASTOS TRIMESTRE 2'!AY82</f>
        <v>199743541.05000001</v>
      </c>
      <c r="E4" s="41">
        <f>+C4/B4</f>
        <v>0.83526917485859709</v>
      </c>
      <c r="F4" s="42">
        <f>+D4/B4</f>
        <v>0.24957559506571533</v>
      </c>
      <c r="G4" s="42">
        <f>+D4/C4</f>
        <v>0.29879660662440466</v>
      </c>
    </row>
    <row r="5" spans="1:16" ht="30" customHeight="1" x14ac:dyDescent="0.2">
      <c r="A5" s="39" t="s">
        <v>184</v>
      </c>
      <c r="B5" s="40">
        <f>'EJECUCIÓN GASTOS TRIMESTRE 2'!AP96</f>
        <v>467251601</v>
      </c>
      <c r="C5" s="40">
        <f>'EJECUCIÓN GASTOS TRIMESTRE 2'!AU96</f>
        <v>37321852</v>
      </c>
      <c r="D5" s="40">
        <f>'EJECUCIÓN GASTOS TRIMESTRE 2'!AY96</f>
        <v>37321852</v>
      </c>
      <c r="E5" s="41">
        <f>+C5/B5</f>
        <v>7.9875279014827813E-2</v>
      </c>
      <c r="F5" s="42">
        <f>+D5/B5</f>
        <v>7.9875279014827813E-2</v>
      </c>
      <c r="G5" s="42">
        <f>+D5/C5</f>
        <v>1</v>
      </c>
    </row>
    <row r="6" spans="1:16" ht="30" customHeight="1" x14ac:dyDescent="0.2">
      <c r="A6" s="44" t="s">
        <v>146</v>
      </c>
      <c r="B6" s="45">
        <f>SUM(B3:B5)</f>
        <v>7491666193</v>
      </c>
      <c r="C6" s="45">
        <f>SUM(C3:C5)</f>
        <v>3392569496.3499999</v>
      </c>
      <c r="D6" s="45">
        <f>SUM(D3:D5)</f>
        <v>2923819699.0500002</v>
      </c>
      <c r="E6" s="46">
        <f>+C6/B6</f>
        <v>0.45284579010206305</v>
      </c>
      <c r="F6" s="47">
        <f>+D6/B6</f>
        <v>0.39027629151201826</v>
      </c>
      <c r="G6" s="47">
        <f>+D6/C6</f>
        <v>0.861830450988751</v>
      </c>
    </row>
    <row r="9" spans="1:16" x14ac:dyDescent="0.2">
      <c r="M9" s="136" t="s">
        <v>185</v>
      </c>
      <c r="N9" s="136"/>
      <c r="O9" s="136"/>
      <c r="P9" s="136"/>
    </row>
    <row r="10" spans="1:16" x14ac:dyDescent="0.2">
      <c r="M10" s="136"/>
      <c r="N10" s="136"/>
      <c r="O10" s="136"/>
      <c r="P10" s="136"/>
    </row>
    <row r="11" spans="1:16" x14ac:dyDescent="0.2">
      <c r="M11" s="136"/>
      <c r="N11" s="136"/>
      <c r="O11" s="136"/>
      <c r="P11" s="136"/>
    </row>
    <row r="12" spans="1:16" x14ac:dyDescent="0.2">
      <c r="M12" s="136"/>
      <c r="N12" s="136"/>
      <c r="O12" s="136"/>
      <c r="P12" s="136"/>
    </row>
    <row r="13" spans="1:16" x14ac:dyDescent="0.2">
      <c r="M13" s="136"/>
      <c r="N13" s="136"/>
      <c r="O13" s="136"/>
      <c r="P13" s="136"/>
    </row>
    <row r="14" spans="1:16" x14ac:dyDescent="0.2">
      <c r="M14" s="136"/>
      <c r="N14" s="136"/>
      <c r="O14" s="136"/>
      <c r="P14" s="136"/>
    </row>
    <row r="15" spans="1:16" x14ac:dyDescent="0.2">
      <c r="M15" s="136"/>
      <c r="N15" s="136"/>
      <c r="O15" s="136"/>
      <c r="P15" s="136"/>
    </row>
    <row r="16" spans="1:16" x14ac:dyDescent="0.2">
      <c r="M16" s="136"/>
      <c r="N16" s="136"/>
      <c r="O16" s="136"/>
      <c r="P16" s="136"/>
    </row>
    <row r="17" spans="13:16" x14ac:dyDescent="0.2">
      <c r="M17" s="136"/>
      <c r="N17" s="136"/>
      <c r="O17" s="136"/>
      <c r="P17" s="136"/>
    </row>
    <row r="18" spans="13:16" x14ac:dyDescent="0.2">
      <c r="M18" s="136"/>
      <c r="N18" s="136"/>
      <c r="O18" s="136"/>
      <c r="P18" s="136"/>
    </row>
    <row r="19" spans="13:16" x14ac:dyDescent="0.2">
      <c r="M19" s="136"/>
      <c r="N19" s="136"/>
      <c r="O19" s="136"/>
      <c r="P19" s="136"/>
    </row>
    <row r="20" spans="13:16" x14ac:dyDescent="0.2">
      <c r="M20" s="136"/>
      <c r="N20" s="136"/>
      <c r="O20" s="136"/>
      <c r="P20" s="136"/>
    </row>
    <row r="21" spans="13:16" x14ac:dyDescent="0.2">
      <c r="M21" s="136"/>
      <c r="N21" s="136"/>
      <c r="O21" s="136"/>
      <c r="P21" s="136"/>
    </row>
    <row r="22" spans="13:16" x14ac:dyDescent="0.2">
      <c r="M22" s="136"/>
      <c r="N22" s="136"/>
      <c r="O22" s="136"/>
      <c r="P22" s="136"/>
    </row>
    <row r="23" spans="13:16" x14ac:dyDescent="0.2">
      <c r="M23" s="136"/>
      <c r="N23" s="136"/>
      <c r="O23" s="136"/>
      <c r="P23" s="136"/>
    </row>
    <row r="24" spans="13:16" x14ac:dyDescent="0.2">
      <c r="M24" s="136"/>
      <c r="N24" s="136"/>
      <c r="O24" s="136"/>
      <c r="P24" s="136"/>
    </row>
    <row r="25" spans="13:16" x14ac:dyDescent="0.2">
      <c r="M25" s="136"/>
      <c r="N25" s="136"/>
      <c r="O25" s="136"/>
      <c r="P25" s="136"/>
    </row>
    <row r="26" spans="13:16" x14ac:dyDescent="0.2">
      <c r="M26" s="136"/>
      <c r="N26" s="136"/>
      <c r="O26" s="136"/>
      <c r="P26" s="136"/>
    </row>
    <row r="27" spans="13:16" x14ac:dyDescent="0.2">
      <c r="M27" s="136"/>
      <c r="N27" s="136"/>
      <c r="O27" s="136"/>
      <c r="P27" s="136"/>
    </row>
    <row r="28" spans="13:16" x14ac:dyDescent="0.2">
      <c r="M28" s="136"/>
      <c r="N28" s="136"/>
      <c r="O28" s="136"/>
      <c r="P28" s="136"/>
    </row>
    <row r="29" spans="13:16" x14ac:dyDescent="0.2">
      <c r="M29" s="136"/>
      <c r="N29" s="136"/>
      <c r="O29" s="136"/>
      <c r="P29" s="136"/>
    </row>
    <row r="30" spans="13:16" x14ac:dyDescent="0.2">
      <c r="M30" s="136"/>
      <c r="N30" s="136"/>
      <c r="O30" s="136"/>
      <c r="P30" s="136"/>
    </row>
    <row r="31" spans="13:16" x14ac:dyDescent="0.2">
      <c r="M31" s="136"/>
      <c r="N31" s="136"/>
      <c r="O31" s="136"/>
      <c r="P31" s="136"/>
    </row>
    <row r="32" spans="13:16" x14ac:dyDescent="0.2">
      <c r="M32" s="136"/>
      <c r="N32" s="136"/>
      <c r="O32" s="136"/>
      <c r="P32" s="136"/>
    </row>
    <row r="33" spans="1:16" x14ac:dyDescent="0.2">
      <c r="M33" s="136"/>
      <c r="N33" s="136"/>
      <c r="O33" s="136"/>
      <c r="P33" s="136"/>
    </row>
    <row r="34" spans="1:16" x14ac:dyDescent="0.2">
      <c r="M34" s="136"/>
      <c r="N34" s="136"/>
      <c r="O34" s="136"/>
      <c r="P34" s="136"/>
    </row>
    <row r="35" spans="1:16" x14ac:dyDescent="0.2">
      <c r="M35" s="136"/>
      <c r="N35" s="136"/>
      <c r="O35" s="136"/>
      <c r="P35" s="136"/>
    </row>
    <row r="36" spans="1:16" x14ac:dyDescent="0.2">
      <c r="M36" s="136"/>
      <c r="N36" s="136"/>
      <c r="O36" s="136"/>
      <c r="P36" s="136"/>
    </row>
    <row r="44" spans="1:16" ht="18" x14ac:dyDescent="0.25">
      <c r="A44" s="135" t="s">
        <v>186</v>
      </c>
      <c r="B44" s="135"/>
      <c r="C44" s="135"/>
      <c r="D44" s="135"/>
      <c r="E44" s="135"/>
      <c r="F44" s="135"/>
      <c r="G44" s="135"/>
    </row>
    <row r="45" spans="1:16" ht="63" x14ac:dyDescent="0.2">
      <c r="A45" s="35" t="s">
        <v>25</v>
      </c>
      <c r="B45" s="48" t="s">
        <v>179</v>
      </c>
      <c r="C45" s="49" t="s">
        <v>180</v>
      </c>
      <c r="D45" s="49" t="s">
        <v>181</v>
      </c>
      <c r="E45" s="50" t="s">
        <v>43</v>
      </c>
      <c r="F45" s="51" t="s">
        <v>45</v>
      </c>
      <c r="G45" s="51" t="s">
        <v>182</v>
      </c>
    </row>
    <row r="46" spans="1:16" ht="71.25" customHeight="1" x14ac:dyDescent="0.2">
      <c r="A46" s="52" t="s">
        <v>151</v>
      </c>
      <c r="B46" s="53">
        <f>'EJECUCIÓN GASTOS TRIMESTRE 2'!AP98+'EJECUCIÓN GASTOS TRIMESTRE 2'!AP106+'EJECUCIÓN GASTOS TRIMESTRE 2'!AP112</f>
        <v>1942059135</v>
      </c>
      <c r="C46" s="53">
        <f>'EJECUCIÓN GASTOS TRIMESTRE 2'!AU98+'EJECUCIÓN GASTOS TRIMESTRE 2'!AU106+'EJECUCIÓN GASTOS TRIMESTRE 2'!AU112</f>
        <v>1434824833</v>
      </c>
      <c r="D46" s="53">
        <f>'EJECUCIÓN GASTOS TRIMESTRE 2'!AY98+'EJECUCIÓN GASTOS TRIMESTRE 2'!AY106+'EJECUCIÓN GASTOS TRIMESTRE 2'!AY112</f>
        <v>464235857.25999999</v>
      </c>
      <c r="E46" s="54">
        <f>+C46/B46</f>
        <v>0.73881624258573364</v>
      </c>
      <c r="F46" s="55">
        <f>+D46/B46</f>
        <v>0.23904311094007957</v>
      </c>
      <c r="G46" s="55">
        <f>+D46/C46</f>
        <v>0.32354880301963662</v>
      </c>
    </row>
    <row r="47" spans="1:16" ht="71.25" customHeight="1" x14ac:dyDescent="0.2">
      <c r="A47" s="52" t="s">
        <v>165</v>
      </c>
      <c r="B47" s="53">
        <f>'EJECUCIÓN GASTOS TRIMESTRE 2'!AP120+'EJECUCIÓN GASTOS TRIMESTRE 2'!AP126+'EJECUCIÓN GASTOS TRIMESTRE 2'!AP132</f>
        <v>1124092838</v>
      </c>
      <c r="C47" s="53">
        <f>'EJECUCIÓN GASTOS TRIMESTRE 2'!AU120+'EJECUCIÓN GASTOS TRIMESTRE 2'!AU126+'EJECUCIÓN GASTOS TRIMESTRE 2'!AU132</f>
        <v>665047130</v>
      </c>
      <c r="D47" s="53">
        <f>'EJECUCIÓN GASTOS TRIMESTRE 2'!AY120+'EJECUCIÓN GASTOS TRIMESTRE 2'!AY126+'EJECUCIÓN GASTOS TRIMESTRE 2'!AY132</f>
        <v>207268808</v>
      </c>
      <c r="E47" s="54">
        <f>+C47/B47</f>
        <v>0.59163007495293729</v>
      </c>
      <c r="F47" s="55">
        <f>+D47/B47</f>
        <v>0.18438762439655362</v>
      </c>
      <c r="G47" s="55">
        <f>+D47/C47</f>
        <v>0.31166032999796572</v>
      </c>
    </row>
    <row r="48" spans="1:16" ht="15.75" x14ac:dyDescent="0.2">
      <c r="A48" s="56" t="s">
        <v>172</v>
      </c>
      <c r="B48" s="57">
        <f>SUM(B46:B47)</f>
        <v>3066151973</v>
      </c>
      <c r="C48" s="57">
        <f>SUM(C46:C47)</f>
        <v>2099871963</v>
      </c>
      <c r="D48" s="57">
        <f>SUM(D46:D47)</f>
        <v>671504665.25999999</v>
      </c>
      <c r="E48" s="58">
        <f>+C48/B48</f>
        <v>0.68485580019878556</v>
      </c>
      <c r="F48" s="59">
        <f>+D48/B48</f>
        <v>0.2190056693774976</v>
      </c>
      <c r="G48" s="59">
        <f>+D48/C48</f>
        <v>0.31978362352181183</v>
      </c>
    </row>
    <row r="52" spans="11:16" ht="12.75" customHeight="1" x14ac:dyDescent="0.2">
      <c r="L52" s="60"/>
      <c r="M52" s="136" t="s">
        <v>187</v>
      </c>
      <c r="N52" s="136"/>
      <c r="O52" s="136"/>
      <c r="P52" s="136"/>
    </row>
    <row r="53" spans="11:16" ht="12.75" customHeight="1" x14ac:dyDescent="0.2">
      <c r="K53" s="60"/>
      <c r="L53" s="60"/>
      <c r="M53" s="136"/>
      <c r="N53" s="136"/>
      <c r="O53" s="136"/>
      <c r="P53" s="136"/>
    </row>
    <row r="54" spans="11:16" ht="12.75" customHeight="1" x14ac:dyDescent="0.2">
      <c r="K54" s="60"/>
      <c r="L54" s="60"/>
      <c r="M54" s="136"/>
      <c r="N54" s="136"/>
      <c r="O54" s="136"/>
      <c r="P54" s="136"/>
    </row>
    <row r="55" spans="11:16" ht="12.75" customHeight="1" x14ac:dyDescent="0.2">
      <c r="K55" s="60"/>
      <c r="L55" s="60"/>
      <c r="M55" s="136"/>
      <c r="N55" s="136"/>
      <c r="O55" s="136"/>
      <c r="P55" s="136"/>
    </row>
    <row r="56" spans="11:16" ht="12.75" customHeight="1" x14ac:dyDescent="0.2">
      <c r="K56" s="60"/>
      <c r="L56" s="60"/>
      <c r="M56" s="136"/>
      <c r="N56" s="136"/>
      <c r="O56" s="136"/>
      <c r="P56" s="136"/>
    </row>
    <row r="57" spans="11:16" ht="12.75" customHeight="1" x14ac:dyDescent="0.2">
      <c r="K57" s="60"/>
      <c r="L57" s="60"/>
      <c r="M57" s="136"/>
      <c r="N57" s="136"/>
      <c r="O57" s="136"/>
      <c r="P57" s="136"/>
    </row>
    <row r="58" spans="11:16" ht="12.75" customHeight="1" x14ac:dyDescent="0.2">
      <c r="K58" s="60"/>
      <c r="L58" s="60"/>
      <c r="M58" s="136"/>
      <c r="N58" s="136"/>
      <c r="O58" s="136"/>
      <c r="P58" s="136"/>
    </row>
    <row r="59" spans="11:16" ht="12.75" customHeight="1" x14ac:dyDescent="0.2">
      <c r="K59" s="60"/>
      <c r="L59" s="60"/>
      <c r="M59" s="136"/>
      <c r="N59" s="136"/>
      <c r="O59" s="136"/>
      <c r="P59" s="136"/>
    </row>
    <row r="60" spans="11:16" ht="12.75" customHeight="1" x14ac:dyDescent="0.2">
      <c r="K60" s="60"/>
      <c r="L60" s="60"/>
      <c r="M60" s="136"/>
      <c r="N60" s="136"/>
      <c r="O60" s="136"/>
      <c r="P60" s="136"/>
    </row>
    <row r="61" spans="11:16" ht="12.75" customHeight="1" x14ac:dyDescent="0.2">
      <c r="K61" s="60"/>
      <c r="L61" s="60"/>
      <c r="M61" s="136"/>
      <c r="N61" s="136"/>
      <c r="O61" s="136"/>
      <c r="P61" s="136"/>
    </row>
    <row r="62" spans="11:16" ht="12.75" customHeight="1" x14ac:dyDescent="0.2">
      <c r="K62" s="60"/>
      <c r="L62" s="60"/>
      <c r="M62" s="136"/>
      <c r="N62" s="136"/>
      <c r="O62" s="136"/>
      <c r="P62" s="136"/>
    </row>
    <row r="63" spans="11:16" ht="12.75" customHeight="1" x14ac:dyDescent="0.2">
      <c r="K63" s="60"/>
      <c r="L63" s="60"/>
      <c r="M63" s="136"/>
      <c r="N63" s="136"/>
      <c r="O63" s="136"/>
      <c r="P63" s="136"/>
    </row>
    <row r="64" spans="11:16" ht="12.75" customHeight="1" x14ac:dyDescent="0.2">
      <c r="K64" s="60"/>
      <c r="L64" s="60"/>
      <c r="M64" s="136"/>
      <c r="N64" s="136"/>
      <c r="O64" s="136"/>
      <c r="P64" s="136"/>
    </row>
    <row r="65" spans="11:16" ht="12.75" customHeight="1" x14ac:dyDescent="0.2">
      <c r="K65" s="60"/>
      <c r="L65" s="60"/>
      <c r="M65" s="136"/>
      <c r="N65" s="136"/>
      <c r="O65" s="136"/>
      <c r="P65" s="136"/>
    </row>
    <row r="66" spans="11:16" ht="12.75" customHeight="1" x14ac:dyDescent="0.2">
      <c r="K66" s="60"/>
      <c r="L66" s="60"/>
      <c r="M66" s="136"/>
      <c r="N66" s="136"/>
      <c r="O66" s="136"/>
      <c r="P66" s="136"/>
    </row>
    <row r="67" spans="11:16" ht="12.75" customHeight="1" x14ac:dyDescent="0.2">
      <c r="K67" s="60"/>
      <c r="L67" s="60"/>
      <c r="M67" s="136"/>
      <c r="N67" s="136"/>
      <c r="O67" s="136"/>
      <c r="P67" s="136"/>
    </row>
    <row r="68" spans="11:16" ht="12.75" customHeight="1" x14ac:dyDescent="0.2">
      <c r="K68" s="60"/>
      <c r="L68" s="60"/>
      <c r="M68" s="136"/>
      <c r="N68" s="136"/>
      <c r="O68" s="136"/>
      <c r="P68" s="136"/>
    </row>
    <row r="69" spans="11:16" ht="12.75" customHeight="1" x14ac:dyDescent="0.2">
      <c r="K69" s="60"/>
      <c r="L69" s="60"/>
      <c r="M69" s="136"/>
      <c r="N69" s="136"/>
      <c r="O69" s="136"/>
      <c r="P69" s="136"/>
    </row>
    <row r="70" spans="11:16" ht="12.75" customHeight="1" x14ac:dyDescent="0.2">
      <c r="K70" s="60"/>
      <c r="L70" s="60"/>
      <c r="M70" s="136"/>
      <c r="N70" s="136"/>
      <c r="O70" s="136"/>
      <c r="P70" s="136"/>
    </row>
    <row r="71" spans="11:16" ht="12.75" customHeight="1" x14ac:dyDescent="0.2">
      <c r="K71" s="60"/>
      <c r="L71" s="60"/>
      <c r="M71" s="136"/>
      <c r="N71" s="136"/>
      <c r="O71" s="136"/>
      <c r="P71" s="136"/>
    </row>
    <row r="72" spans="11:16" ht="12.75" customHeight="1" x14ac:dyDescent="0.2">
      <c r="K72" s="60"/>
      <c r="L72" s="60"/>
      <c r="M72" s="136"/>
      <c r="N72" s="136"/>
      <c r="O72" s="136"/>
      <c r="P72" s="136"/>
    </row>
    <row r="73" spans="11:16" ht="12.75" customHeight="1" x14ac:dyDescent="0.2">
      <c r="K73" s="60"/>
      <c r="L73" s="60"/>
      <c r="M73" s="136"/>
      <c r="N73" s="136"/>
      <c r="O73" s="136"/>
      <c r="P73" s="136"/>
    </row>
    <row r="74" spans="11:16" ht="12.75" customHeight="1" x14ac:dyDescent="0.2">
      <c r="K74" s="60"/>
      <c r="L74" s="60"/>
      <c r="M74" s="136"/>
      <c r="N74" s="136"/>
      <c r="O74" s="136"/>
      <c r="P74" s="136"/>
    </row>
    <row r="75" spans="11:16" ht="12.75" customHeight="1" x14ac:dyDescent="0.2">
      <c r="K75" s="60"/>
      <c r="L75" s="60"/>
      <c r="M75" s="136"/>
      <c r="N75" s="136"/>
      <c r="O75" s="136"/>
      <c r="P75" s="136"/>
    </row>
    <row r="76" spans="11:16" ht="12.75" customHeight="1" x14ac:dyDescent="0.2">
      <c r="K76" s="60"/>
      <c r="L76" s="60"/>
      <c r="M76" s="136"/>
      <c r="N76" s="136"/>
      <c r="O76" s="136"/>
      <c r="P76" s="136"/>
    </row>
    <row r="77" spans="11:16" ht="12.75" customHeight="1" x14ac:dyDescent="0.2">
      <c r="K77" s="60"/>
      <c r="L77" s="60"/>
      <c r="M77" s="136"/>
      <c r="N77" s="136"/>
      <c r="O77" s="136"/>
      <c r="P77" s="136"/>
    </row>
    <row r="78" spans="11:16" ht="12.75" customHeight="1" x14ac:dyDescent="0.2">
      <c r="K78" s="60"/>
      <c r="L78" s="60"/>
      <c r="M78" s="136"/>
      <c r="N78" s="136"/>
      <c r="O78" s="136"/>
      <c r="P78" s="136"/>
    </row>
    <row r="79" spans="11:16" ht="12.75" customHeight="1" x14ac:dyDescent="0.2">
      <c r="K79" s="60"/>
      <c r="L79" s="60"/>
      <c r="M79" s="136"/>
      <c r="N79" s="136"/>
      <c r="O79" s="136"/>
      <c r="P79" s="136"/>
    </row>
    <row r="80" spans="11:16" ht="12.75" customHeight="1" x14ac:dyDescent="0.2">
      <c r="K80" s="60"/>
      <c r="L80" s="60"/>
      <c r="M80" s="136"/>
      <c r="N80" s="136"/>
      <c r="O80" s="136"/>
      <c r="P80" s="136"/>
    </row>
    <row r="81" spans="11:16" ht="12.75" customHeight="1" x14ac:dyDescent="0.2">
      <c r="K81" s="60"/>
      <c r="L81" s="60"/>
      <c r="M81" s="136"/>
      <c r="N81" s="136"/>
      <c r="O81" s="136"/>
      <c r="P81" s="136"/>
    </row>
    <row r="82" spans="11:16" ht="12.75" customHeight="1" x14ac:dyDescent="0.2">
      <c r="K82" s="60"/>
      <c r="L82" s="60"/>
      <c r="M82" s="136"/>
      <c r="N82" s="136"/>
      <c r="O82" s="136"/>
      <c r="P82" s="136"/>
    </row>
    <row r="83" spans="11:16" ht="12.75" customHeight="1" x14ac:dyDescent="0.2">
      <c r="K83" s="60"/>
      <c r="L83" s="60"/>
      <c r="M83" s="136"/>
      <c r="N83" s="136"/>
      <c r="O83" s="136"/>
      <c r="P83" s="136"/>
    </row>
    <row r="84" spans="11:16" ht="12.75" customHeight="1" x14ac:dyDescent="0.2">
      <c r="K84" s="60"/>
      <c r="L84" s="60"/>
      <c r="M84" s="60"/>
      <c r="N84" s="60"/>
    </row>
  </sheetData>
  <mergeCells count="4">
    <mergeCell ref="A1:G1"/>
    <mergeCell ref="M9:P36"/>
    <mergeCell ref="A44:G44"/>
    <mergeCell ref="M52:P8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955e19-a42b-4e74-a6f0-9c4423dab0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AB3A6D399214F9998C97467B44B97" ma:contentTypeVersion="15" ma:contentTypeDescription="Create a new document." ma:contentTypeScope="" ma:versionID="492d2332ccc37b53cc431cfe0abb060f">
  <xsd:schema xmlns:xsd="http://www.w3.org/2001/XMLSchema" xmlns:xs="http://www.w3.org/2001/XMLSchema" xmlns:p="http://schemas.microsoft.com/office/2006/metadata/properties" xmlns:ns3="8e955e19-a42b-4e74-a6f0-9c4423dab016" xmlns:ns4="ca02151a-f957-41b7-9284-ad4c41341b90" targetNamespace="http://schemas.microsoft.com/office/2006/metadata/properties" ma:root="true" ma:fieldsID="8f7049ccc04d5ae96bfe8b51a9b78517" ns3:_="" ns4:_="">
    <xsd:import namespace="8e955e19-a42b-4e74-a6f0-9c4423dab016"/>
    <xsd:import namespace="ca02151a-f957-41b7-9284-ad4c41341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55e19-a42b-4e74-a6f0-9c4423dab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2151a-f957-41b7-9284-ad4c41341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F041B-EF90-4E9E-9B12-4D09D347BABE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ca02151a-f957-41b7-9284-ad4c41341b90"/>
    <ds:schemaRef ds:uri="http://purl.org/dc/elements/1.1/"/>
    <ds:schemaRef ds:uri="http://schemas.openxmlformats.org/package/2006/metadata/core-properties"/>
    <ds:schemaRef ds:uri="8e955e19-a42b-4e74-a6f0-9c4423dab01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09A013-45B1-4F4F-AF30-B6CC46F3F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50FAD7-E4A7-45D7-866E-2AF72C961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55e19-a42b-4e74-a6f0-9c4423dab016"/>
    <ds:schemaRef ds:uri="ca02151a-f957-41b7-9284-ad4c41341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GASTOS TRIMESTRE 2</vt:lpstr>
      <vt:lpstr>GRAFICA EJECUCIÓN TRIMESTRE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Martha  Gomez</cp:lastModifiedBy>
  <dcterms:created xsi:type="dcterms:W3CDTF">2024-09-25T21:53:38Z</dcterms:created>
  <dcterms:modified xsi:type="dcterms:W3CDTF">2024-10-15T15:47:22Z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0x010100E94AB3A6D399214F9998C97467B44B97</vt:lpwstr>
  </property>
</Properties>
</file>