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rdonez\Documents\INCI\2022\eKOGUI Segundo semestre 2021\"/>
    </mc:Choice>
  </mc:AlternateContent>
  <xr:revisionPtr revIDLastSave="0" documentId="13_ncr:1_{3768332F-9CEA-4198-99C6-B3E50409AB0F}" xr6:coauthVersionLast="47" xr6:coauthVersionMax="47" xr10:uidLastSave="{00000000-0000-0000-0000-000000000000}"/>
  <bookViews>
    <workbookView xWindow="-120" yWindow="-120" windowWidth="29040" windowHeight="1584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<sst xmlns="http://schemas.openxmlformats.org/spreadsheetml/2006/main" count="268" uniqueCount="189">
  <si>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</si>
  <si>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</si>
  <si>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</si>
  <si>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</si>
  <si>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</si>
  <si>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</si>
  <si>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</si>
  <si>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</si>
  <si>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</si>
  <si>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</si>
  <si>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</si>
  <si>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</si>
  <si>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</si>
  <si>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</si>
  <si>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</si>
  <si>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</si>
  <si>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</si>
  <si>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</si>
  <si>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</si>
  <si>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</si>
  <si>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</si>
  <si>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</si>
  <si>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</si>
  <si>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</si>
  <si>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</si>
  <si>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</si>
  <si>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</si>
  <si>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</si>
  <si>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</si>
  <si>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</si>
  <si>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</si>
  <si>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</si>
  <si>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</si>
  <si>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</si>
  <si>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</si>
  <si>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</si>
  <si>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</si>
  <si>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</si>
  <si>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</si>
  <si>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</si>
  <si>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</si>
  <si>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</si>
  <si>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</si>
  <si>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</si>
  <si>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</si>
  <si>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</si>
  <si>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</si>
  <si>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</si>
  <si>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</si>
  <si>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</si>
  <si>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</si>
  <si>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</si>
  <si>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</si>
  <si>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</si>
  <si>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</si>
  <si>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</si>
  <si>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</si>
  <si>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</si>
  <si>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</si>
  <si>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</si>
  <si>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</si>
  <si>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</si>
  <si>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</si>
  <si>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</si>
  <si>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</si>
  <si>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</si>
  <si>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</si>
  <si>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</si>
  <si>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</si>
  <si>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</si>
  <si>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</si>
  <si>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</si>
  <si>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</si>
  <si>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</si>
  <si>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</si>
  <si>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</si>
  <si>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</si>
  <si>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</si>
  <si>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</si>
  <si>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</si>
  <si>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</si>
  <si>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</si>
  <si>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</si>
  <si>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</si>
  <si>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</si>
  <si>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</si>
  <si>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</si>
  <si>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</si>
  <si>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</si>
  <si>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</si>
  <si>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</si>
  <si>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</si>
  <si>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</si>
  <si>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</si>
  <si>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</si>
  <si>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</si>
  <si>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</si>
  <si>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</si>
  <si>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</si>
  <si>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</si>
  <si>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</si>
  <si>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</si>
  <si>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</si>
  <si>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</si>
  <si>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</si>
  <si>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</si>
  <si>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</si>
  <si>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</si>
  <si>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</si>
  <si>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</si>
  <si>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</si>
  <si>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</si>
  <si>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</si>
  <si>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</si>
  <si>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</si>
  <si>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</si>
  <si>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</si>
  <si>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</si>
  <si>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</si>
  <si>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</si>
  <si>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</si>
  <si>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</si>
  <si>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</si>
  <si>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</si>
  <si>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</si>
  <si>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</si>
  <si>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</si>
  <si>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</si>
  <si>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</si>
  <si>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</si>
  <si>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</si>
  <si>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</si>
  <si>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</si>
  <si>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</si>
  <si>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</si>
  <si>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</si>
  <si>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</si>
  <si>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</si>
  <si>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</si>
  <si>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</si>
  <si>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</si>
  <si>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</si>
  <si>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</si>
  <si>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</si>
  <si>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</si>
  <si>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</si>
  <si>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</si>
  <si>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</si>
  <si>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</si>
  <si>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</si>
  <si>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</si>
  <si>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</si>
  <si>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</si>
  <si>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</si>
  <si>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</si>
  <si>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</si>
  <si>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</si>
  <si>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</si>
  <si>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</si>
  <si>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</si>
  <si>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</si>
  <si>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</si>
  <si>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</si>
  <si>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</si>
  <si>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</si>
  <si>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</si>
  <si>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</si>
  <si>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</si>
  <si>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</si>
  <si>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</si>
  <si>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</si>
  <si>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</si>
  <si>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</si>
  <si>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</si>
  <si>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</si>
  <si>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</si>
  <si>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</si>
  <si>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</si>
  <si>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</si>
  <si>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</si>
  <si>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</si>
  <si>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</si>
  <si>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DIEGO MAURICIO SANCHEZ</t>
  </si>
  <si>
    <t>PAULA CECILIA CASTAÑO AVENDAÑO</t>
  </si>
  <si>
    <t>Se recomienda llevar a cabo capacitación en el sistema  al Rol de Jefe financiero.</t>
  </si>
  <si>
    <t>Se recomienda realizar la depuración en el sistema ekogui de los 9 procesos activos con estado 
terminado, que corresponden a vigencias anteriores a la del 2021</t>
  </si>
  <si>
    <t>IINSTITUTO NACIONAL PARA CIEGOS - INCI</t>
  </si>
  <si>
    <t>MARÍA HELENA ORDÓÑEZ BURBANO (E)</t>
  </si>
  <si>
    <t>MARIA HELENA ORDOÑEZ BURBANO (Encargada)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</si>
</sst>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zoomScale="55" zoomScaleNormal="55" workbookViewId="0">
      <selection activeCell="Z51" sqref="Z51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2" t="s">
        <v>78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2:15" ht="23.25" x14ac:dyDescent="0.35">
      <c r="B4" s="92" t="s"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5" t="s">
        <v>91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"/>
    </row>
    <row r="7" spans="2:15" x14ac:dyDescent="0.25">
      <c r="B7" s="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120" zoomScaleNormal="120" workbookViewId="0">
      <selection activeCell="E15" sqref="E15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6" t="s">
        <v>109</v>
      </c>
      <c r="C7" s="97"/>
      <c r="D7" s="97"/>
      <c r="E7" s="97"/>
      <c r="F7" s="97"/>
      <c r="G7" s="98"/>
      <c r="T7" s="1" t="s">
        <v>12</v>
      </c>
    </row>
    <row r="8" spans="2:20" ht="15.75" thickBot="1" x14ac:dyDescent="0.3">
      <c r="B8" s="14"/>
      <c r="C8" s="15"/>
      <c r="D8" s="104" t="s">
        <v>148</v>
      </c>
      <c r="E8" s="104"/>
      <c r="F8" s="15"/>
      <c r="G8" s="16"/>
      <c r="T8" s="1" t="s">
        <v>13</v>
      </c>
    </row>
    <row r="9" spans="2:20" ht="15.75" thickBot="1" x14ac:dyDescent="0.3">
      <c r="B9" s="102" t="s">
        <v>111</v>
      </c>
      <c r="C9" s="103"/>
      <c r="D9" s="79">
        <v>44636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78" t="s">
        <v>12</v>
      </c>
      <c r="D12" s="79">
        <v>44453</v>
      </c>
      <c r="E12" s="78" t="s">
        <v>183</v>
      </c>
      <c r="F12" s="79"/>
      <c r="G12" s="80" t="str">
        <f>+IF(C12="SI",IF(F12&lt;$G$10,"DESACTUALIZADO",""),"")</f>
        <v>DESACTUALIZADO</v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43857</v>
      </c>
      <c r="E13" s="78" t="s">
        <v>182</v>
      </c>
      <c r="F13" s="79">
        <v>44220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13</v>
      </c>
      <c r="D14" s="78"/>
      <c r="E14" s="78"/>
      <c r="F14" s="78"/>
      <c r="G14" s="80" t="str">
        <f t="shared" si="3"/>
        <v/>
      </c>
      <c r="H14" s="42">
        <f t="shared" si="0"/>
        <v>0</v>
      </c>
      <c r="I14" s="42">
        <f t="shared" si="1"/>
        <v>0</v>
      </c>
      <c r="J14" s="42">
        <f t="shared" si="2"/>
        <v>1</v>
      </c>
      <c r="T14" s="48">
        <v>43545</v>
      </c>
    </row>
    <row r="15" spans="2:20" x14ac:dyDescent="0.25">
      <c r="B15" s="21" t="s">
        <v>3</v>
      </c>
      <c r="C15" s="78" t="s">
        <v>12</v>
      </c>
      <c r="D15" s="91">
        <v>42198</v>
      </c>
      <c r="E15" s="78" t="s">
        <v>188</v>
      </c>
      <c r="F15" s="79">
        <v>44400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43857</v>
      </c>
      <c r="E16" s="78" t="s">
        <v>182</v>
      </c>
      <c r="F16" s="79">
        <v>44220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43857</v>
      </c>
      <c r="E17" s="78" t="s">
        <v>182</v>
      </c>
      <c r="F17" s="79">
        <v>44220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99" t="s">
        <v>184</v>
      </c>
      <c r="D19" s="100"/>
      <c r="E19" s="100"/>
      <c r="F19" s="100"/>
      <c r="G19" s="101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1" priority="23" operator="containsText" text="N/A">
      <formula>NOT(ISERROR(SEARCH("N/A",C12)))</formula>
    </cfRule>
    <cfRule type="containsBlanks" dxfId="50" priority="31">
      <formula>LEN(TRIM(C12))=0</formula>
    </cfRule>
  </conditionalFormatting>
  <conditionalFormatting sqref="D9">
    <cfRule type="containsBlanks" dxfId="49" priority="30">
      <formula>LEN(TRIM(D9))=0</formula>
    </cfRule>
  </conditionalFormatting>
  <conditionalFormatting sqref="D12:F14 D16:F17 E15">
    <cfRule type="containsBlanks" dxfId="48" priority="25">
      <formula>LEN(TRIM(D12))=0</formula>
    </cfRule>
  </conditionalFormatting>
  <conditionalFormatting sqref="C19">
    <cfRule type="containsBlanks" dxfId="47" priority="24">
      <formula>LEN(TRIM(C19))=0</formula>
    </cfRule>
  </conditionalFormatting>
  <conditionalFormatting sqref="D12:F12">
    <cfRule type="expression" dxfId="46" priority="19">
      <formula>OR($C$12="No",$C$12="N/A")</formula>
    </cfRule>
  </conditionalFormatting>
  <conditionalFormatting sqref="D14:F14">
    <cfRule type="expression" dxfId="45" priority="18">
      <formula>OR($C$14="No",$C$14="N/A")</formula>
    </cfRule>
  </conditionalFormatting>
  <conditionalFormatting sqref="D13:F13">
    <cfRule type="expression" dxfId="44" priority="16">
      <formula>OR($C$13="No",$C$13="N/A")</formula>
    </cfRule>
  </conditionalFormatting>
  <conditionalFormatting sqref="E15">
    <cfRule type="expression" dxfId="43" priority="14">
      <formula>OR($C$15="No",$C$15="N/A")</formula>
    </cfRule>
  </conditionalFormatting>
  <conditionalFormatting sqref="D16:F16">
    <cfRule type="expression" dxfId="42" priority="13">
      <formula>OR($C$16="No",$C$16="N/A")</formula>
    </cfRule>
  </conditionalFormatting>
  <conditionalFormatting sqref="D17:F17">
    <cfRule type="expression" dxfId="41" priority="12">
      <formula>OR($C$17="No",$C$17="N/A")</formula>
    </cfRule>
  </conditionalFormatting>
  <conditionalFormatting sqref="E16">
    <cfRule type="expression" dxfId="40" priority="11">
      <formula>OR($C$13="No",$C$13="N/A")</formula>
    </cfRule>
  </conditionalFormatting>
  <conditionalFormatting sqref="E17">
    <cfRule type="expression" dxfId="39" priority="10">
      <formula>OR($C$13="No",$C$13="N/A")</formula>
    </cfRule>
  </conditionalFormatting>
  <conditionalFormatting sqref="D16">
    <cfRule type="expression" dxfId="38" priority="9">
      <formula>OR($C$13="No",$C$13="N/A")</formula>
    </cfRule>
  </conditionalFormatting>
  <conditionalFormatting sqref="D17">
    <cfRule type="expression" dxfId="37" priority="8">
      <formula>OR($C$13="No",$C$13="N/A")</formula>
    </cfRule>
  </conditionalFormatting>
  <conditionalFormatting sqref="F16">
    <cfRule type="expression" dxfId="36" priority="7">
      <formula>OR($C$13="No",$C$13="N/A")</formula>
    </cfRule>
  </conditionalFormatting>
  <conditionalFormatting sqref="F16">
    <cfRule type="expression" dxfId="35" priority="6">
      <formula>OR($C$13="No",$C$13="N/A")</formula>
    </cfRule>
  </conditionalFormatting>
  <conditionalFormatting sqref="F17">
    <cfRule type="expression" dxfId="34" priority="5">
      <formula>OR($C$13="No",$C$13="N/A")</formula>
    </cfRule>
  </conditionalFormatting>
  <conditionalFormatting sqref="F15">
    <cfRule type="containsBlanks" dxfId="33" priority="4">
      <formula>LEN(TRIM(F15))=0</formula>
    </cfRule>
  </conditionalFormatting>
  <conditionalFormatting sqref="F15">
    <cfRule type="expression" dxfId="32" priority="3">
      <formula>OR($C$15="No",$C$15="N/A")</formula>
    </cfRule>
  </conditionalFormatting>
  <conditionalFormatting sqref="D15">
    <cfRule type="containsBlanks" dxfId="31" priority="2">
      <formula>LEN(TRIM(D15))=0</formula>
    </cfRule>
  </conditionalFormatting>
  <conditionalFormatting sqref="D15">
    <cfRule type="expression" dxfId="30" priority="1">
      <formula>OR($C$15="No",$C$15="N/A")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F20" sqref="F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44636</v>
      </c>
      <c r="E7" s="26"/>
      <c r="F7" s="105" t="str">
        <f>"Seleccione una muestra de "&amp;V3&amp;" abogados activos y complete la siguiente tabla"</f>
        <v>Seleccione una muestra de 1 abogados activos y complete la siguiente tabla</v>
      </c>
      <c r="G7" s="106"/>
      <c r="H7" s="33"/>
    </row>
    <row r="8" spans="2:22" x14ac:dyDescent="0.25">
      <c r="B8" s="14"/>
      <c r="D8" s="15"/>
      <c r="E8" s="15"/>
      <c r="F8" s="107"/>
      <c r="G8" s="108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1</v>
      </c>
      <c r="H10" s="16"/>
    </row>
    <row r="11" spans="2:22" x14ac:dyDescent="0.25">
      <c r="B11" s="14"/>
      <c r="C11" s="20" t="s">
        <v>21</v>
      </c>
      <c r="D11" s="78">
        <v>1</v>
      </c>
      <c r="E11" s="6"/>
      <c r="F11" s="20" t="s">
        <v>96</v>
      </c>
      <c r="G11" s="78">
        <v>1</v>
      </c>
      <c r="H11" s="16"/>
    </row>
    <row r="12" spans="2:22" x14ac:dyDescent="0.25">
      <c r="B12" s="14"/>
      <c r="C12" s="20" t="s">
        <v>22</v>
      </c>
      <c r="D12" s="78">
        <v>1</v>
      </c>
      <c r="E12" s="6"/>
      <c r="F12" s="20" t="s">
        <v>97</v>
      </c>
      <c r="G12" s="78">
        <v>1</v>
      </c>
      <c r="H12" s="16"/>
    </row>
    <row r="13" spans="2:22" x14ac:dyDescent="0.25">
      <c r="B13" s="14"/>
      <c r="C13" s="20" t="s">
        <v>26</v>
      </c>
      <c r="D13" s="78">
        <v>1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0</v>
      </c>
      <c r="E17" s="6"/>
      <c r="F17" s="20" t="s">
        <v>110</v>
      </c>
      <c r="G17" s="78">
        <v>1</v>
      </c>
      <c r="H17" s="16"/>
    </row>
    <row r="18" spans="2:8" x14ac:dyDescent="0.25">
      <c r="B18" s="14"/>
      <c r="C18" s="20" t="s">
        <v>176</v>
      </c>
      <c r="D18" s="78">
        <v>0</v>
      </c>
      <c r="E18" s="6"/>
      <c r="F18" s="49" t="s">
        <v>80</v>
      </c>
      <c r="G18" s="78">
        <v>0</v>
      </c>
      <c r="H18" s="16"/>
    </row>
    <row r="19" spans="2:8" x14ac:dyDescent="0.25">
      <c r="B19" s="14"/>
      <c r="C19" s="59"/>
      <c r="E19" s="6"/>
      <c r="F19" s="20" t="s">
        <v>100</v>
      </c>
      <c r="G19" s="78">
        <v>0</v>
      </c>
      <c r="H19" s="16"/>
    </row>
    <row r="20" spans="2:8" x14ac:dyDescent="0.25">
      <c r="B20" s="14"/>
      <c r="C20" s="59"/>
      <c r="E20" s="6"/>
      <c r="F20" s="20" t="s">
        <v>25</v>
      </c>
      <c r="G20" s="78">
        <v>0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09"/>
      <c r="D22" s="110"/>
      <c r="E22" s="110"/>
      <c r="F22" s="110"/>
      <c r="G22" s="111"/>
      <c r="H22" s="16"/>
    </row>
    <row r="23" spans="2:8" x14ac:dyDescent="0.25">
      <c r="B23" s="14"/>
      <c r="C23" s="112"/>
      <c r="D23" s="113"/>
      <c r="E23" s="113"/>
      <c r="F23" s="113"/>
      <c r="G23" s="114"/>
      <c r="H23" s="16"/>
    </row>
    <row r="24" spans="2:8" x14ac:dyDescent="0.25">
      <c r="B24" s="14"/>
      <c r="C24" s="112"/>
      <c r="D24" s="113"/>
      <c r="E24" s="113"/>
      <c r="F24" s="113"/>
      <c r="G24" s="114"/>
      <c r="H24" s="16"/>
    </row>
    <row r="25" spans="2:8" x14ac:dyDescent="0.25">
      <c r="B25" s="14"/>
      <c r="C25" s="115"/>
      <c r="D25" s="116"/>
      <c r="E25" s="116"/>
      <c r="F25" s="116"/>
      <c r="G25" s="117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9" priority="14">
      <formula>LEN(TRIM(D11))=0</formula>
    </cfRule>
  </conditionalFormatting>
  <conditionalFormatting sqref="C22">
    <cfRule type="containsBlanks" dxfId="28" priority="10">
      <formula>LEN(TRIM(C22))=0</formula>
    </cfRule>
  </conditionalFormatting>
  <conditionalFormatting sqref="D17:D18">
    <cfRule type="containsBlanks" dxfId="27" priority="6">
      <formula>LEN(TRIM(D17))=0</formula>
    </cfRule>
  </conditionalFormatting>
  <conditionalFormatting sqref="G10:G12">
    <cfRule type="containsBlanks" dxfId="26" priority="5">
      <formula>LEN(TRIM(G10))=0</formula>
    </cfRule>
  </conditionalFormatting>
  <conditionalFormatting sqref="G17:G20">
    <cfRule type="containsBlanks" dxfId="25" priority="4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4" zoomScale="69" zoomScaleNormal="69" workbookViewId="0">
      <selection activeCell="F21" sqref="F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3" t="s">
        <v>68</v>
      </c>
      <c r="D6" s="123"/>
      <c r="E6" s="123"/>
      <c r="F6" s="123"/>
      <c r="G6" s="123"/>
      <c r="H6" s="123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44636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0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0</v>
      </c>
      <c r="H10" s="15"/>
      <c r="I10" s="16"/>
    </row>
    <row r="11" spans="2:23" x14ac:dyDescent="0.25">
      <c r="B11" s="14"/>
      <c r="C11" s="20" t="s">
        <v>28</v>
      </c>
      <c r="D11" s="78">
        <v>12</v>
      </c>
      <c r="E11" s="6"/>
      <c r="F11" s="20" t="s">
        <v>83</v>
      </c>
      <c r="G11" s="78">
        <v>0</v>
      </c>
      <c r="H11" s="15"/>
      <c r="I11" s="16"/>
    </row>
    <row r="12" spans="2:23" x14ac:dyDescent="0.25">
      <c r="B12" s="14"/>
      <c r="C12" s="20" t="s">
        <v>29</v>
      </c>
      <c r="D12" s="78">
        <v>12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0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12</v>
      </c>
      <c r="I15" s="16"/>
    </row>
    <row r="16" spans="2:23" x14ac:dyDescent="0.25">
      <c r="B16" s="14"/>
      <c r="C16" s="20" t="s">
        <v>154</v>
      </c>
      <c r="D16" s="78">
        <v>0</v>
      </c>
      <c r="E16" s="6"/>
      <c r="F16" s="20" t="s">
        <v>160</v>
      </c>
      <c r="G16" s="78">
        <v>12</v>
      </c>
      <c r="H16" s="15"/>
      <c r="I16" s="16"/>
    </row>
    <row r="17" spans="2:9" x14ac:dyDescent="0.25">
      <c r="B17" s="14"/>
      <c r="C17" s="20" t="s">
        <v>155</v>
      </c>
      <c r="D17" s="78">
        <v>0</v>
      </c>
      <c r="E17" s="6"/>
      <c r="F17" s="20" t="s">
        <v>161</v>
      </c>
      <c r="G17" s="78">
        <v>12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0</v>
      </c>
      <c r="E21" s="6"/>
      <c r="F21" s="20" t="s">
        <v>63</v>
      </c>
      <c r="G21" s="78">
        <v>1</v>
      </c>
      <c r="H21" s="78">
        <v>1</v>
      </c>
      <c r="I21" s="16"/>
    </row>
    <row r="22" spans="2:9" ht="15" customHeight="1" x14ac:dyDescent="0.25">
      <c r="B22" s="14"/>
      <c r="C22" s="60" t="s">
        <v>82</v>
      </c>
      <c r="D22" s="78">
        <v>9</v>
      </c>
      <c r="E22" s="6"/>
      <c r="F22" s="20" t="s">
        <v>64</v>
      </c>
      <c r="G22" s="78">
        <v>2</v>
      </c>
      <c r="H22" s="78">
        <v>2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0</v>
      </c>
      <c r="H23" s="78">
        <v>0</v>
      </c>
      <c r="I23" s="16"/>
    </row>
    <row r="24" spans="2:9" x14ac:dyDescent="0.25">
      <c r="B24" s="14"/>
      <c r="C24" s="15"/>
      <c r="E24" s="6"/>
      <c r="F24" s="20" t="s">
        <v>66</v>
      </c>
      <c r="G24" s="78">
        <v>9</v>
      </c>
      <c r="H24" s="78">
        <v>9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0 procesos teminados en el  segundo semestre de 2021 y llene la siguiente tabla:</v>
      </c>
      <c r="D25" s="63"/>
      <c r="E25" s="6"/>
      <c r="F25" s="124" t="s">
        <v>162</v>
      </c>
      <c r="G25" s="124"/>
      <c r="H25" s="124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18" t="s">
        <v>92</v>
      </c>
      <c r="G27" s="119"/>
      <c r="H27" s="120"/>
      <c r="I27" s="16"/>
    </row>
    <row r="28" spans="2:9" x14ac:dyDescent="0.25">
      <c r="B28" s="14"/>
      <c r="C28" s="20" t="s">
        <v>85</v>
      </c>
      <c r="D28" s="78">
        <v>0</v>
      </c>
      <c r="E28" s="6"/>
      <c r="F28" s="121" t="s">
        <v>185</v>
      </c>
      <c r="G28" s="122"/>
      <c r="H28" s="122"/>
      <c r="I28" s="16"/>
    </row>
    <row r="29" spans="2:9" x14ac:dyDescent="0.25">
      <c r="B29" s="14"/>
      <c r="C29" s="20" t="s">
        <v>86</v>
      </c>
      <c r="D29" s="78">
        <v>0</v>
      </c>
      <c r="E29" s="6"/>
      <c r="F29" s="122"/>
      <c r="G29" s="122"/>
      <c r="H29" s="122"/>
      <c r="I29" s="16"/>
    </row>
    <row r="30" spans="2:9" x14ac:dyDescent="0.25">
      <c r="B30" s="14"/>
      <c r="C30" s="20" t="s">
        <v>87</v>
      </c>
      <c r="D30" s="78">
        <v>0</v>
      </c>
      <c r="E30" s="6"/>
      <c r="F30" s="122"/>
      <c r="G30" s="122"/>
      <c r="H30" s="122"/>
      <c r="I30" s="16"/>
    </row>
    <row r="31" spans="2:9" x14ac:dyDescent="0.25">
      <c r="B31" s="14"/>
      <c r="C31" s="20" t="s">
        <v>88</v>
      </c>
      <c r="D31" s="78">
        <v>0</v>
      </c>
      <c r="E31" s="6"/>
      <c r="F31" s="122"/>
      <c r="G31" s="122"/>
      <c r="H31" s="122"/>
      <c r="I31" s="16"/>
    </row>
    <row r="32" spans="2:9" x14ac:dyDescent="0.25">
      <c r="B32" s="14"/>
      <c r="C32" s="20" t="s">
        <v>89</v>
      </c>
      <c r="D32" s="78">
        <v>0</v>
      </c>
      <c r="E32" s="6"/>
      <c r="F32" s="122"/>
      <c r="G32" s="122"/>
      <c r="H32" s="122"/>
      <c r="I32" s="16"/>
    </row>
    <row r="33" spans="2:9" x14ac:dyDescent="0.25">
      <c r="B33" s="14"/>
      <c r="C33" s="15"/>
      <c r="E33" s="6"/>
      <c r="F33" s="122"/>
      <c r="G33" s="122"/>
      <c r="H33" s="122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4" workbookViewId="0">
      <selection activeCell="C20" sqref="C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3" t="s">
        <v>177</v>
      </c>
      <c r="D7" s="123"/>
      <c r="E7" s="123"/>
      <c r="F7" s="123"/>
      <c r="G7" s="123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05" t="str">
        <f>"Seleccione una muestra de "&amp;V3&amp;" prejudiciales activos registrados antes de 1 de julio de 2021 y complete la siguiente tabla"</f>
        <v>Seleccione una muestra de 0 prejudiciales activos registrados antes de 1 de julio de 2021 y complete la siguiente tabla</v>
      </c>
      <c r="G9" s="106"/>
      <c r="H9" s="16"/>
      <c r="T9" s="1" t="s">
        <v>14</v>
      </c>
    </row>
    <row r="10" spans="2:22" x14ac:dyDescent="0.25">
      <c r="B10" s="14"/>
      <c r="C10" s="20" t="s">
        <v>54</v>
      </c>
      <c r="D10" s="78">
        <v>0</v>
      </c>
      <c r="E10" s="6"/>
      <c r="F10" s="107"/>
      <c r="G10" s="108"/>
      <c r="H10" s="16"/>
    </row>
    <row r="11" spans="2:22" x14ac:dyDescent="0.25">
      <c r="B11" s="14"/>
      <c r="C11" s="20" t="s">
        <v>55</v>
      </c>
      <c r="D11" s="78">
        <v>0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78">
        <v>0</v>
      </c>
      <c r="E12" s="6"/>
      <c r="F12" s="36" t="s">
        <v>58</v>
      </c>
      <c r="G12" s="78">
        <v>0</v>
      </c>
      <c r="H12" s="16"/>
    </row>
    <row r="13" spans="2:22" x14ac:dyDescent="0.25">
      <c r="B13" s="14"/>
      <c r="C13" s="20" t="s">
        <v>181</v>
      </c>
      <c r="D13" s="78">
        <v>0</v>
      </c>
      <c r="E13" s="6"/>
      <c r="F13" s="20" t="s">
        <v>180</v>
      </c>
      <c r="G13" s="78">
        <v>0</v>
      </c>
      <c r="H13" s="16"/>
    </row>
    <row r="14" spans="2:22" x14ac:dyDescent="0.25">
      <c r="B14" s="14"/>
      <c r="C14" s="20" t="s">
        <v>165</v>
      </c>
      <c r="D14" s="78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5" t="s">
        <v>92</v>
      </c>
      <c r="G16" s="125"/>
      <c r="H16" s="16"/>
    </row>
    <row r="17" spans="2:8" x14ac:dyDescent="0.25">
      <c r="B17" s="14"/>
      <c r="C17" s="20" t="s">
        <v>166</v>
      </c>
      <c r="D17" s="78">
        <v>1</v>
      </c>
      <c r="E17" s="6"/>
      <c r="F17" s="122"/>
      <c r="G17" s="122"/>
      <c r="H17" s="16"/>
    </row>
    <row r="18" spans="2:8" x14ac:dyDescent="0.25">
      <c r="B18" s="14"/>
      <c r="C18" s="20" t="s">
        <v>167</v>
      </c>
      <c r="D18" s="78">
        <v>1</v>
      </c>
      <c r="E18" s="6"/>
      <c r="F18" s="122"/>
      <c r="G18" s="122"/>
      <c r="H18" s="16"/>
    </row>
    <row r="19" spans="2:8" x14ac:dyDescent="0.25">
      <c r="B19" s="14"/>
      <c r="C19"/>
      <c r="D19"/>
      <c r="E19" s="6"/>
      <c r="F19" s="122"/>
      <c r="G19" s="122"/>
      <c r="H19" s="16"/>
    </row>
    <row r="20" spans="2:8" x14ac:dyDescent="0.25">
      <c r="B20" s="14"/>
      <c r="C20"/>
      <c r="D20"/>
      <c r="E20" s="6"/>
      <c r="F20" s="122"/>
      <c r="G20" s="122"/>
      <c r="H20" s="16"/>
    </row>
    <row r="21" spans="2:8" x14ac:dyDescent="0.25">
      <c r="B21" s="14"/>
      <c r="E21" s="6"/>
      <c r="F21" s="122"/>
      <c r="G21" s="122"/>
      <c r="H21" s="16"/>
    </row>
    <row r="22" spans="2:8" x14ac:dyDescent="0.25">
      <c r="B22" s="14"/>
      <c r="C22" s="15"/>
      <c r="D22" s="15"/>
      <c r="E22" s="6"/>
      <c r="F22" s="122"/>
      <c r="G22" s="122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F19" sqref="F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0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0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09"/>
      <c r="D13" s="110"/>
      <c r="E13" s="110"/>
      <c r="F13" s="110"/>
      <c r="G13" s="111"/>
      <c r="H13" s="16"/>
    </row>
    <row r="14" spans="2:22" x14ac:dyDescent="0.25">
      <c r="B14" s="14"/>
      <c r="C14" s="112"/>
      <c r="D14" s="113"/>
      <c r="E14" s="113"/>
      <c r="F14" s="113"/>
      <c r="G14" s="114"/>
      <c r="H14" s="16"/>
    </row>
    <row r="15" spans="2:22" x14ac:dyDescent="0.25">
      <c r="B15" s="14"/>
      <c r="C15" s="112"/>
      <c r="D15" s="113"/>
      <c r="E15" s="113"/>
      <c r="F15" s="113"/>
      <c r="G15" s="114"/>
      <c r="H15" s="16"/>
    </row>
    <row r="16" spans="2:22" x14ac:dyDescent="0.25">
      <c r="B16" s="14"/>
      <c r="C16" s="115"/>
      <c r="D16" s="116"/>
      <c r="E16" s="116"/>
      <c r="F16" s="116"/>
      <c r="G16" s="11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C9" sqref="C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3" t="s">
        <v>8</v>
      </c>
      <c r="D6" s="123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09"/>
      <c r="G8" s="111"/>
      <c r="H8" s="16"/>
      <c r="T8" s="1" t="s">
        <v>14</v>
      </c>
    </row>
    <row r="9" spans="2:22" x14ac:dyDescent="0.25">
      <c r="B9" s="14"/>
      <c r="C9" s="20" t="s">
        <v>74</v>
      </c>
      <c r="D9" s="78" t="s">
        <v>13</v>
      </c>
      <c r="E9" s="6"/>
      <c r="F9" s="112"/>
      <c r="G9" s="114"/>
      <c r="H9" s="16"/>
    </row>
    <row r="10" spans="2:22" x14ac:dyDescent="0.25">
      <c r="B10" s="14"/>
      <c r="C10" s="20" t="s">
        <v>173</v>
      </c>
      <c r="D10" s="78">
        <v>0</v>
      </c>
      <c r="E10" s="6"/>
      <c r="F10" s="115"/>
      <c r="G10" s="11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tabSelected="1" workbookViewId="0">
      <selection activeCell="K26" sqref="K26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7" t="s">
        <v>10</v>
      </c>
      <c r="C2" s="127"/>
      <c r="D2" s="127"/>
      <c r="E2" s="127"/>
      <c r="F2" s="127"/>
      <c r="G2" s="127"/>
      <c r="H2" s="46"/>
      <c r="I2" s="46"/>
      <c r="J2" s="46"/>
      <c r="K2" s="46"/>
      <c r="L2" s="46"/>
      <c r="M2" s="47"/>
    </row>
    <row r="3" spans="2:13" ht="18.75" x14ac:dyDescent="0.3">
      <c r="B3" s="127" t="s">
        <v>11</v>
      </c>
      <c r="C3" s="127"/>
      <c r="D3" s="127"/>
      <c r="E3" s="127"/>
      <c r="F3" s="127"/>
      <c r="G3" s="127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6" t="s">
        <v>186</v>
      </c>
      <c r="D5" s="126"/>
      <c r="E5" s="126"/>
      <c r="F5" s="126"/>
      <c r="G5" s="126"/>
      <c r="H5" s="6"/>
      <c r="I5" s="6"/>
      <c r="J5" s="6"/>
    </row>
    <row r="6" spans="2:13" ht="15.75" thickBot="1" x14ac:dyDescent="0.3">
      <c r="B6" t="s">
        <v>171</v>
      </c>
      <c r="C6" s="126" t="s">
        <v>187</v>
      </c>
      <c r="D6" s="126"/>
      <c r="E6" s="126"/>
      <c r="F6" s="126"/>
      <c r="G6" s="126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0.83333333333333337</v>
      </c>
      <c r="E9" s="43" t="s">
        <v>46</v>
      </c>
      <c r="F9" s="87">
        <f>+PREJUDICIALES!$D$11</f>
        <v>0</v>
      </c>
    </row>
    <row r="10" spans="2:13" x14ac:dyDescent="0.25">
      <c r="B10" s="43" t="s">
        <v>39</v>
      </c>
      <c r="C10" s="87">
        <f>+ABOGADOS!$D$12+SUM(USUARIOS!I12:I17)</f>
        <v>6</v>
      </c>
      <c r="E10" s="43" t="s">
        <v>44</v>
      </c>
      <c r="F10" s="88" t="str">
        <f>IFERROR(PREJUDICIALES!$D$11/PREJUDICIALES!$D$10,"")</f>
        <v/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 t="str">
        <f>IFERROR(PREJUDICIALES!$G$13/PREJUDICIALES!$V$3,"")</f>
        <v/>
      </c>
    </row>
    <row r="12" spans="2:13" x14ac:dyDescent="0.25">
      <c r="B12" s="43" t="s">
        <v>40</v>
      </c>
      <c r="C12" s="88">
        <f>IFERROR((ABOGADOS!$G$17+ABOGADOS!$G$18+ABOGADOS!$G$19*0.5)/ABOGADOS!D12,"")</f>
        <v>1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12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1</v>
      </c>
    </row>
    <row r="17" spans="2:6" x14ac:dyDescent="0.25">
      <c r="B17" s="43" t="s">
        <v>50</v>
      </c>
      <c r="C17" s="88" t="str">
        <f>IFERROR(JUDICIALES!$G$11/JUDICIALES!$G$10,"")</f>
        <v/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12</v>
      </c>
      <c r="E18" s="43" t="s">
        <v>48</v>
      </c>
      <c r="F18" s="87">
        <f>+PAGOS!D10</f>
        <v>0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0</v>
      </c>
      <c r="E19" s="43" t="s">
        <v>49</v>
      </c>
      <c r="F19" s="87" t="str">
        <f>+IF(PAGOS!D9="No","No aplica","si")</f>
        <v>No aplica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09"/>
      <c r="C23" s="110"/>
      <c r="D23" s="110"/>
      <c r="E23" s="110"/>
      <c r="F23" s="111"/>
    </row>
    <row r="24" spans="2:6" x14ac:dyDescent="0.25">
      <c r="B24" s="112"/>
      <c r="C24" s="113"/>
      <c r="D24" s="113"/>
      <c r="E24" s="113"/>
      <c r="F24" s="114"/>
    </row>
    <row r="25" spans="2:6" x14ac:dyDescent="0.25">
      <c r="B25" s="112"/>
      <c r="C25" s="113"/>
      <c r="D25" s="113"/>
      <c r="E25" s="113"/>
      <c r="F25" s="114"/>
    </row>
    <row r="26" spans="2:6" x14ac:dyDescent="0.25">
      <c r="B26" s="115"/>
      <c r="C26" s="116"/>
      <c r="D26" s="116"/>
      <c r="E26" s="116"/>
      <c r="F26" s="117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IINSTITUTO NACIONAL PARA CIEGOS - INCI</v>
      </c>
      <c r="B3" s="69" t="str">
        <f>'Resumen General'!C6</f>
        <v>MARÍA HELENA ORDÓÑEZ BURBANO (E)</v>
      </c>
      <c r="C3" s="69">
        <f>+ABOGADOS!D11</f>
        <v>1</v>
      </c>
      <c r="D3" s="69">
        <f>+ABOGADOS!D12</f>
        <v>1</v>
      </c>
      <c r="E3" s="69">
        <f>+ABOGADOS!D13</f>
        <v>1</v>
      </c>
      <c r="F3" s="69">
        <f>+ABOGADOS!D14</f>
        <v>0</v>
      </c>
      <c r="G3" s="69">
        <f>+ABOGADOS!D17</f>
        <v>0</v>
      </c>
      <c r="H3" s="69">
        <f>+ABOGADOS!D18</f>
        <v>0</v>
      </c>
      <c r="I3" s="69">
        <f>+ABOGADOS!G10</f>
        <v>1</v>
      </c>
      <c r="J3" s="69">
        <f>+ABOGADOS!G11</f>
        <v>1</v>
      </c>
      <c r="K3" s="69">
        <f>+ABOGADOS!G12</f>
        <v>1</v>
      </c>
      <c r="L3" s="69">
        <f>+ABOGADOS!G17</f>
        <v>1</v>
      </c>
      <c r="M3" s="69">
        <f>+ABOGADOS!G18</f>
        <v>0</v>
      </c>
      <c r="N3" s="69">
        <f>+ABOGADOS!G19</f>
        <v>0</v>
      </c>
      <c r="O3" s="69">
        <f>+ABOGADOS!G21</f>
        <v>0</v>
      </c>
      <c r="P3" s="69">
        <f>+JUDICIALES!D11</f>
        <v>12</v>
      </c>
      <c r="Q3" s="69">
        <f>+JUDICIALES!D12</f>
        <v>12</v>
      </c>
      <c r="R3" s="69">
        <f>+JUDICIALES!D13</f>
        <v>0</v>
      </c>
      <c r="S3" s="69">
        <f>+JUDICIALES!D16</f>
        <v>0</v>
      </c>
      <c r="T3" s="69">
        <f>+JUDICIALES!D17</f>
        <v>0</v>
      </c>
      <c r="U3" s="69">
        <f>+JUDICIALES!D21</f>
        <v>0</v>
      </c>
      <c r="V3" s="69">
        <f>+JUDICIALES!D22</f>
        <v>9</v>
      </c>
      <c r="W3" s="69">
        <f>JUDICIALES!D28</f>
        <v>0</v>
      </c>
      <c r="X3" s="69">
        <f>JUDICIALES!D29</f>
        <v>0</v>
      </c>
      <c r="Y3" s="69">
        <f>JUDICIALES!D30</f>
        <v>0</v>
      </c>
      <c r="Z3" s="69">
        <f>JUDICIALES!D31</f>
        <v>0</v>
      </c>
      <c r="AA3" s="69">
        <f>JUDICIALES!D32</f>
        <v>0</v>
      </c>
      <c r="AB3" s="69">
        <f>+JUDICIALES!G9</f>
        <v>0</v>
      </c>
      <c r="AC3" s="69">
        <f>+JUDICIALES!G10</f>
        <v>0</v>
      </c>
      <c r="AD3" s="69">
        <f>+JUDICIALES!G11</f>
        <v>0</v>
      </c>
      <c r="AE3" s="69">
        <f>+JUDICIALES!G15</f>
        <v>12</v>
      </c>
      <c r="AF3" s="69">
        <f>+JUDICIALES!G16</f>
        <v>12</v>
      </c>
      <c r="AG3" s="69">
        <f>+JUDICIALES!G17</f>
        <v>12</v>
      </c>
      <c r="AH3" s="69">
        <f>+JUDICIALES!G18</f>
        <v>0</v>
      </c>
      <c r="AI3" s="69">
        <f>+JUDICIALES!G21</f>
        <v>1</v>
      </c>
      <c r="AJ3" s="69">
        <f>+JUDICIALES!G22</f>
        <v>2</v>
      </c>
      <c r="AK3" s="69">
        <f>+JUDICIALES!G23</f>
        <v>0</v>
      </c>
      <c r="AL3" s="69">
        <f>+JUDICIALES!G24</f>
        <v>9</v>
      </c>
      <c r="AM3" s="69">
        <f>+JUDICIALES!H21</f>
        <v>1</v>
      </c>
      <c r="AN3" s="69">
        <f>+JUDICIALES!H22</f>
        <v>2</v>
      </c>
      <c r="AO3" s="69">
        <f>+JUDICIALES!H23</f>
        <v>0</v>
      </c>
      <c r="AP3" s="69">
        <f>+JUDICIALES!H24</f>
        <v>9</v>
      </c>
      <c r="AQ3" s="69">
        <f>+PREJUDICIALES!D10</f>
        <v>0</v>
      </c>
      <c r="AR3" s="69">
        <f>+PREJUDICIALES!D11</f>
        <v>0</v>
      </c>
      <c r="AS3" s="69">
        <f>+PREJUDICIALES!D12</f>
        <v>0</v>
      </c>
      <c r="AT3" s="69">
        <f>+PREJUDICIALES!D13</f>
        <v>0</v>
      </c>
      <c r="AU3" s="69">
        <f>+PREJUDICIALES!D14</f>
        <v>0</v>
      </c>
      <c r="AV3" s="69">
        <f>+PREJUDICIALES!D17</f>
        <v>1</v>
      </c>
      <c r="AW3" s="69">
        <f>+PREJUDICIALES!D18</f>
        <v>1</v>
      </c>
      <c r="AX3" s="69">
        <f>+PREJUDICIALES!G12</f>
        <v>0</v>
      </c>
      <c r="AY3" s="69">
        <f>+PREJUDICIALES!G13</f>
        <v>0</v>
      </c>
      <c r="AZ3" s="69">
        <f>+ARBITRAMENTOS!D9</f>
        <v>0</v>
      </c>
      <c r="BA3" s="69">
        <f>+ARBITRAMENTOS!D10</f>
        <v>0</v>
      </c>
      <c r="BB3" s="69">
        <f>ARBITRAMENTOS!G9</f>
        <v>0</v>
      </c>
      <c r="BC3" s="69">
        <f>ARBITRAMENTOS!G10</f>
        <v>0</v>
      </c>
      <c r="BD3" s="69" t="str">
        <f>+PAGOS!D9</f>
        <v>No</v>
      </c>
      <c r="BE3" s="69">
        <f>+PAGOS!D10</f>
        <v>0</v>
      </c>
      <c r="BF3" s="70">
        <f>USUARIOS!D9</f>
        <v>44636</v>
      </c>
      <c r="BG3" s="70">
        <f>ABOGADOS!D7</f>
        <v>44636</v>
      </c>
      <c r="BH3" s="70">
        <f>JUDICIALES!D8</f>
        <v>44636</v>
      </c>
      <c r="BI3" s="69" t="str">
        <f>+USUARIOS!C19</f>
        <v>Se recomienda llevar a cabo capacitación en el sistema  al Rol de Jefe financiero.</v>
      </c>
      <c r="BJ3" s="69">
        <f>+ABOGADOS!C22</f>
        <v>0</v>
      </c>
      <c r="BK3" s="69" t="str">
        <f>+JUDICIALES!F28</f>
        <v>Se recomienda realizar la depuración en el sistema ekogui de los 9 procesos activos con estado 
terminado, que corresponden a vigencias anteriores a la del 2021</v>
      </c>
      <c r="BL3" s="69">
        <f>+PREJUDICIALES!F17</f>
        <v>0</v>
      </c>
      <c r="BM3" s="69">
        <f>+ARBITRAMENTOS!C13</f>
        <v>0</v>
      </c>
      <c r="BN3" s="69">
        <f>+PAGOS!F8</f>
        <v>0</v>
      </c>
      <c r="BO3" s="69">
        <f>'Resumen General'!B23</f>
        <v>0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IINSTITUTO NACIONAL PARA CIEGOS - INCI</v>
      </c>
      <c r="B13" s="69" t="s">
        <v>0</v>
      </c>
      <c r="C13" s="69" t="str">
        <f>USUARIOS!C12</f>
        <v>Si</v>
      </c>
      <c r="D13" s="71">
        <f>USUARIOS!D12</f>
        <v>44453</v>
      </c>
      <c r="E13" s="69" t="str">
        <f>USUARIOS!E12</f>
        <v>PAULA CECILIA CASTAÑO AVENDAÑO</v>
      </c>
      <c r="F13" s="71">
        <f>USUARIOS!F12</f>
        <v>0</v>
      </c>
      <c r="G13" s="69" t="str">
        <f>USUARIOS!G12</f>
        <v>DESACTUALIZADO</v>
      </c>
    </row>
    <row r="14" spans="1:67" x14ac:dyDescent="0.25">
      <c r="A14" s="69" t="str">
        <f t="shared" si="0"/>
        <v>IINSTITUTO NACIONAL PARA CIEGOS - INCI</v>
      </c>
      <c r="B14" s="69" t="s">
        <v>1</v>
      </c>
      <c r="C14" s="69" t="str">
        <f>USUARIOS!C13</f>
        <v>Si</v>
      </c>
      <c r="D14" s="71">
        <f>USUARIOS!D13</f>
        <v>43857</v>
      </c>
      <c r="E14" s="69" t="str">
        <f>USUARIOS!E13</f>
        <v>DIEGO MAURICIO SANCHEZ</v>
      </c>
      <c r="F14" s="71">
        <f>USUARIOS!F13</f>
        <v>44220</v>
      </c>
      <c r="G14" s="69" t="str">
        <f>USUARIOS!G13</f>
        <v/>
      </c>
    </row>
    <row r="15" spans="1:67" x14ac:dyDescent="0.25">
      <c r="A15" s="69" t="str">
        <f t="shared" si="0"/>
        <v>IINSTITUTO NACIONAL PARA CIEGOS - INCI</v>
      </c>
      <c r="B15" s="69" t="s">
        <v>2</v>
      </c>
      <c r="C15" s="69" t="str">
        <f>USUARIOS!C14</f>
        <v>No</v>
      </c>
      <c r="D15" s="71">
        <f>USUARIOS!D14</f>
        <v>0</v>
      </c>
      <c r="E15" s="69">
        <f>USUARIOS!E14</f>
        <v>0</v>
      </c>
      <c r="F15" s="71">
        <f>USUARIOS!F14</f>
        <v>0</v>
      </c>
      <c r="G15" s="69" t="str">
        <f>USUARIOS!G14</f>
        <v/>
      </c>
    </row>
    <row r="16" spans="1:67" x14ac:dyDescent="0.25">
      <c r="A16" s="69" t="str">
        <f t="shared" si="0"/>
        <v>IINSTITUTO NACIONAL PARA CIEGOS - INCI</v>
      </c>
      <c r="B16" s="69" t="s">
        <v>3</v>
      </c>
      <c r="C16" s="69" t="str">
        <f>USUARIOS!C15</f>
        <v>Si</v>
      </c>
      <c r="D16" s="71">
        <f>USUARIOS!D15</f>
        <v>42198</v>
      </c>
      <c r="E16" s="69" t="str">
        <f>USUARIOS!E15</f>
        <v>MARIA HELENA ORDOÑEZ BURBANO (Encargada)</v>
      </c>
      <c r="F16" s="71">
        <f>USUARIOS!F15</f>
        <v>44400</v>
      </c>
      <c r="G16" s="69" t="str">
        <f>USUARIOS!G15</f>
        <v/>
      </c>
    </row>
    <row r="17" spans="1:7" x14ac:dyDescent="0.25">
      <c r="A17" s="69" t="str">
        <f t="shared" si="0"/>
        <v>IINSTITUTO NACIONAL PARA CIEGOS - INCI</v>
      </c>
      <c r="B17" s="69" t="s">
        <v>4</v>
      </c>
      <c r="C17" s="69" t="str">
        <f>USUARIOS!C16</f>
        <v>Si</v>
      </c>
      <c r="D17" s="71">
        <f>USUARIOS!D16</f>
        <v>43857</v>
      </c>
      <c r="E17" s="69" t="str">
        <f>USUARIOS!E16</f>
        <v>DIEGO MAURICIO SANCHEZ</v>
      </c>
      <c r="F17" s="71">
        <f>USUARIOS!F16</f>
        <v>44220</v>
      </c>
      <c r="G17" s="69" t="str">
        <f>USUARIOS!G16</f>
        <v/>
      </c>
    </row>
    <row r="18" spans="1:7" x14ac:dyDescent="0.25">
      <c r="A18" s="69" t="str">
        <f t="shared" si="0"/>
        <v>IINSTITUTO NACIONAL PARA CIEGOS - INCI</v>
      </c>
      <c r="B18" s="69" t="s">
        <v>5</v>
      </c>
      <c r="C18" s="69" t="str">
        <f>USUARIOS!C17</f>
        <v>Si</v>
      </c>
      <c r="D18" s="71">
        <f>USUARIOS!D17</f>
        <v>43857</v>
      </c>
      <c r="E18" s="69" t="str">
        <f>USUARIOS!E17</f>
        <v>DIEGO MAURICIO SANCHEZ</v>
      </c>
      <c r="F18" s="71">
        <f>USUARIOS!F17</f>
        <v>44220</v>
      </c>
      <c r="G18" s="69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María Helena Ordoñez Burbano</cp:lastModifiedBy>
  <dcterms:created xsi:type="dcterms:W3CDTF">2020-06-25T21:16:25Z</dcterms:created>
  <dcterms:modified xsi:type="dcterms:W3CDTF">2022-03-22T23:32:14Z</dcterms:modified>
</cp:coreProperties>
</file>