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bb09fb842e2612ca/Desktop/INCI/"/>
    </mc:Choice>
  </mc:AlternateContent>
  <xr:revisionPtr revIDLastSave="0" documentId="8_{3A8B48CE-BC17-44D6-B5EC-7BE371005ACA}" xr6:coauthVersionLast="47" xr6:coauthVersionMax="47" xr10:uidLastSave="{00000000-0000-0000-0000-000000000000}"/>
  <bookViews>
    <workbookView xWindow="-120" yWindow="-120" windowWidth="20730" windowHeight="11040" xr2:uid="{00000000-000D-0000-FFFF-FFFF00000000}"/>
  </bookViews>
  <sheets>
    <sheet name="Matriz Plan de Austeridad" sheetId="2" r:id="rId1"/>
    <sheet name="Hoja1" sheetId="3" r:id="rId2"/>
  </sheets>
  <definedNames>
    <definedName name="_xlnm._FilterDatabase" localSheetId="0" hidden="1">'Matriz Plan de Austeridad'!$A$6:$U$23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2" l="1"/>
  <c r="M17" i="2"/>
  <c r="L17" i="2"/>
  <c r="L16" i="2"/>
  <c r="M16" i="2"/>
  <c r="M14" i="2"/>
  <c r="L14" i="2"/>
  <c r="J23" i="2" l="1"/>
  <c r="E11" i="3"/>
  <c r="E5" i="3"/>
  <c r="E8" i="3"/>
  <c r="M9" i="2" l="1"/>
  <c r="L9" i="2" l="1"/>
  <c r="O17" i="2" l="1"/>
  <c r="N14" i="2"/>
  <c r="P14" i="2" s="1"/>
  <c r="P13" i="2"/>
  <c r="O13" i="2"/>
  <c r="M13" i="2"/>
  <c r="L13" i="2"/>
  <c r="P17" i="2"/>
  <c r="P15" i="2"/>
  <c r="O15" i="2"/>
  <c r="P12" i="2"/>
  <c r="O12" i="2"/>
  <c r="P11" i="2"/>
  <c r="O11" i="2"/>
  <c r="P8" i="2"/>
  <c r="O8" i="2"/>
  <c r="M11" i="2"/>
  <c r="L11" i="2"/>
  <c r="M8" i="2"/>
  <c r="L8" i="2"/>
  <c r="O14" i="2" l="1"/>
  <c r="O7" i="2"/>
  <c r="N16" i="2" l="1"/>
  <c r="P7" i="2"/>
  <c r="F13" i="2"/>
  <c r="O22" i="2" l="1"/>
  <c r="P22" i="2"/>
  <c r="O16" i="2"/>
  <c r="P16" i="2"/>
  <c r="O9" i="2" l="1"/>
  <c r="P9" i="2"/>
  <c r="P10" i="2"/>
  <c r="L10" i="2"/>
  <c r="O10" i="2"/>
  <c r="M10" i="2"/>
  <c r="K18" i="2"/>
  <c r="K21" i="2"/>
  <c r="O21" i="2" s="1"/>
  <c r="K20" i="2"/>
  <c r="K23" i="2" l="1"/>
  <c r="L23" i="2" s="1"/>
  <c r="M23" i="2"/>
  <c r="M21" i="2"/>
  <c r="L21" i="2"/>
  <c r="P21" i="2"/>
  <c r="M18" i="2"/>
  <c r="L18" i="2"/>
  <c r="P18" i="2"/>
  <c r="O18" i="2"/>
  <c r="P20" i="2"/>
  <c r="O20" i="2"/>
  <c r="L20" i="2"/>
  <c r="M20" i="2"/>
  <c r="P19" i="2"/>
  <c r="O19" i="2"/>
  <c r="L19" i="2"/>
  <c r="M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Planeacion</author>
    <author>Financiera</author>
    <author>Carlos Eduardo Córdoba Martín</author>
  </authors>
  <commentList>
    <comment ref="L6" authorId="0" shapeId="0" xr:uid="{4264BF45-F3BC-4E7D-8F88-BABE4E7E1B79}">
      <text>
        <r>
          <rPr>
            <b/>
            <sz val="9"/>
            <color indexed="81"/>
            <rFont val="Tahoma"/>
            <family val="2"/>
          </rPr>
          <t>Planeacion:</t>
        </r>
        <r>
          <rPr>
            <sz val="9"/>
            <color indexed="81"/>
            <rFont val="Tahoma"/>
            <family val="2"/>
          </rPr>
          <t xml:space="preserve">
Para el cálculo de ejecucion % se toma el valor del trimestre, se divide entre el valor del gasto del año base</t>
        </r>
      </text>
    </comment>
    <comment ref="J14" authorId="1" shapeId="0" xr:uid="{D5F3549D-F8E5-4A65-9976-4A8C336E6AC4}">
      <text>
        <r>
          <rPr>
            <b/>
            <sz val="18"/>
            <color indexed="81"/>
            <rFont val="Tahoma"/>
            <family val="2"/>
          </rPr>
          <t>Financiera:</t>
        </r>
        <r>
          <rPr>
            <sz val="18"/>
            <color indexed="81"/>
            <rFont val="Tahoma"/>
            <family val="2"/>
          </rPr>
          <t xml:space="preserve">
NO SE INCLUYE GASTOS DE VIEJE SOLO VIATICOS</t>
        </r>
        <r>
          <rPr>
            <sz val="9"/>
            <color indexed="81"/>
            <rFont val="Tahoma"/>
            <family val="2"/>
          </rPr>
          <t xml:space="preserve">
</t>
        </r>
      </text>
    </comment>
    <comment ref="D15" authorId="2" shapeId="0" xr:uid="{39622775-5D0F-4267-A798-88052F1C60D8}">
      <text>
        <r>
          <rPr>
            <b/>
            <sz val="9"/>
            <color indexed="81"/>
            <rFont val="Tahoma"/>
            <family val="2"/>
          </rPr>
          <t>se complementa</t>
        </r>
      </text>
    </comment>
    <comment ref="D18" authorId="2" shapeId="0" xr:uid="{39296699-F162-4F05-B9B7-D4CD3223597B}">
      <text>
        <r>
          <rPr>
            <b/>
            <sz val="9"/>
            <color indexed="81"/>
            <rFont val="Tahoma"/>
            <family val="2"/>
          </rPr>
          <t xml:space="preserve">Se incluye actividad
</t>
        </r>
      </text>
    </comment>
    <comment ref="K18" authorId="2" shapeId="0" xr:uid="{E6D4253F-A1D2-49B9-9883-D1F9BE491017}">
      <text>
        <r>
          <rPr>
            <b/>
            <sz val="9"/>
            <color indexed="81"/>
            <rFont val="Tahoma"/>
            <family val="2"/>
          </rPr>
          <t>31 RESMAS</t>
        </r>
      </text>
    </comment>
  </commentList>
</comments>
</file>

<file path=xl/sharedStrings.xml><?xml version="1.0" encoding="utf-8"?>
<sst xmlns="http://schemas.openxmlformats.org/spreadsheetml/2006/main" count="162" uniqueCount="109">
  <si>
    <t>PLAN DE AUSTERIDAD 2026
Decreto 618 de 2026</t>
  </si>
  <si>
    <t>#</t>
  </si>
  <si>
    <t xml:space="preserve">TEMAS  AUSTERIDAD </t>
  </si>
  <si>
    <t>DECRETO 618 DE 2026</t>
  </si>
  <si>
    <t xml:space="preserve">RESPONSABLE ACTIVIDAD </t>
  </si>
  <si>
    <t>FECHA INICIO</t>
  </si>
  <si>
    <t>FECHA FINAL</t>
  </si>
  <si>
    <t>PRIMER SEMESTRE AÑO VIGENTE</t>
  </si>
  <si>
    <t>SEGUNDO SEMESTRE AÑO VIGENTE</t>
  </si>
  <si>
    <t>OBSERVACIONES PRIMER SEMESTRE</t>
  </si>
  <si>
    <t>OBSERVACIONES SEGUNDO SEMESTRE</t>
  </si>
  <si>
    <t>VALOR EJECUTADO ACUMULADO
(MONTO EN PESOS)</t>
  </si>
  <si>
    <t>% EJECUTADO RESPECTO AÑO BASE</t>
  </si>
  <si>
    <t xml:space="preserve">MONTO EN PESOS AHORRADO </t>
  </si>
  <si>
    <t>CONTRATOS DE PRESTACiÓN DE SERVICIOS DE APOYO A LA GESTIÓN</t>
  </si>
  <si>
    <t>Oficina Asesora Jurídica (Contractual)</t>
  </si>
  <si>
    <t>Diciembre 31 de 2026</t>
  </si>
  <si>
    <t xml:space="preserve">REDUCCION DEL GASTO EN CONTRATOS DE PRESTACIÓN DE SERVICIOS </t>
  </si>
  <si>
    <t>Reducir el gasto en contratos de prestación de servicios para generar ahorro respecto del gasto de la vigencia anterior, evitando duplicidad de contrataciones y buscando la eficiencia que racionalice recursos y optimizando el gasto público</t>
  </si>
  <si>
    <t xml:space="preserve">HORAS EXTRAS Y VACACIONES </t>
  </si>
  <si>
    <t>MANTENIMIENTO DE BIENES INMUEBLES</t>
  </si>
  <si>
    <t xml:space="preserve"> PRELACION DE ENCUENTROS VIRTUALES </t>
  </si>
  <si>
    <t xml:space="preserve"> SUMINISTRO DE TIQUETES</t>
  </si>
  <si>
    <t>Adquirir los tiquetes aéreos en clase económica durante la vigencia 2026.</t>
  </si>
  <si>
    <t>VIATICOS</t>
  </si>
  <si>
    <t xml:space="preserve">EVENTOS </t>
  </si>
  <si>
    <t>Promover y priorizar la realización de reuniones y actividades institucionales mediante medios virtuales o priorizar espacios físicos institucionales</t>
  </si>
  <si>
    <t>VIGILANCIA</t>
  </si>
  <si>
    <t>Mantener la seguridad basada en la contratación de personal de vigilancia, optimizando el uso de los dispositivos tecnológicos existentes</t>
  </si>
  <si>
    <t>VEHíCULOS</t>
  </si>
  <si>
    <t xml:space="preserve">PAPELERIA Y TELEFONIA </t>
  </si>
  <si>
    <t>Secretaria General – Grupo Gestión Administrativa y Financiera / Proceso de Gestión Documental / Proceso de Comunicaciones.</t>
  </si>
  <si>
    <t>SOSTENIBILIDAD AMBIENTAL</t>
  </si>
  <si>
    <t>Secretaria General – Grupo Gestión Administrativa y Financiera - Grupo de Gestión Humana y de la Información</t>
  </si>
  <si>
    <t>Secretaria General – Grupo Gestión Administrativa y Financiera</t>
  </si>
  <si>
    <t>AUSTERIDAD EN LOS GASTOS OPERATIVOS ASOCIADOS A LA INVERSIÓN</t>
  </si>
  <si>
    <t>Generar ahorros medibles y verificables en los proyectos de inversión realizando análisis técnicos que demuestren su necesidad, eficiencia y costo efectividad.</t>
  </si>
  <si>
    <t>Mantener la contratación estrictamente necesaria para el cumplimiento de las objetivos de los proyectos de inversión institucionales.</t>
  </si>
  <si>
    <t>Enero de 2026</t>
  </si>
  <si>
    <t>No aplica</t>
  </si>
  <si>
    <t>Grupo de Gestión Humana y de la Información</t>
  </si>
  <si>
    <t>Programación de vacaciones  para todos los servidores que tengan derecho en  el respectivo año. Sólo se realizará el pago de indemnización de vacaciones cuando haya retiro de personal.</t>
  </si>
  <si>
    <t>Limitar el pago de horas extras a las extrictamente necesarias.</t>
  </si>
  <si>
    <t>ACTIVIDAD INICIAL 2026</t>
  </si>
  <si>
    <t>META INICIAL 2026</t>
  </si>
  <si>
    <t>Subdirección Técnica
Grupo de Gestión Humana y de la Información</t>
  </si>
  <si>
    <t>Dirección General
Secretaría General
Subdirección Técnica
Grupo de Gestión Humana y de la Información</t>
  </si>
  <si>
    <t>Secretaría General
Subdirección técnica</t>
  </si>
  <si>
    <t>Presupuesto planeado Inversión año 2025 $ 3.764.015.576
Presupuesto planeado Inversión año 2026 $ 3.158.241.038</t>
  </si>
  <si>
    <t>Medir semestralmente los kg de residuos aprovechables entregados a la organización de recicladores para su aprovechamiento y realizar seguimiento a su gestión. Asimismo, registrar el valor comercial de los materiales aprovechados, únicamente como información de referencia.</t>
  </si>
  <si>
    <t>Incrementar mínimo 2 % la cantidad de residuos aprovechables entregados para aprovechamiento frente a 2025.</t>
  </si>
  <si>
    <t>Seguimiento mensual de m³ y valor facturado; revisión de dispositivos, conexiones y fugas.</t>
  </si>
  <si>
    <t>Seguimiento mensual de kWh y valor facturado; revisión de iluminación, sensores y equipos eléctricos.</t>
  </si>
  <si>
    <t>Durente el primer semestre de la vigencia 2026 no se ejecutaron mantenimienos preventivos a los bienes inmubles del INCI</t>
  </si>
  <si>
    <t>Durante el primer semestre de la vigencia 2026 se pagaron los tiquetes en clase economica, en el marco de las actividades misionales de las comisiones de los servidores públicos del INCI.</t>
  </si>
  <si>
    <t>Durante el primer semestre de la vigencia 2026 el servicio de vigilancia incluyo el uso y aprovechamiento de los medios tecnologicos sin costo adicional.</t>
  </si>
  <si>
    <t>Durante el primer semestre de la vigencia 2026, se consumió 63,252 galones para el vehiculo que se encuentra a servicio del INCI. 
Para el primer semestre de la vigencia 2025, se consumió 69,908 galones para el vehiculo que se encuentra a servicio del INCI, lo que genera una reducción del 9,52%,</t>
  </si>
  <si>
    <t>Durante el primer semestre de la vigencia 2025, se consumieron 31 resmas de papel carta y oficio.
Para el primer semestre de la vigencia 2025, se consumieron 63 resmas de papel carta y 13 resmas de papel oficio.</t>
  </si>
  <si>
    <t>Durante el primer semestre de la vigencia 2026, se consumieron 192 m3 de agua.
Para el primer trimestre de la vigencia 2025 se consumieron 171 m3 de agua, lo que genera un 12%.
Sin embargo es importante resaltar que para el primer trimestre la vigencia 2025 se tenía  días de razonamiento de agua cuya medida fue mitigada con trabajo en casa por días.</t>
  </si>
  <si>
    <t>Durante el primer semestre de la vigencia 2026, se consumieron 30,803 kw de energia. 
Para el primer trimestre de la vigencia 2025 se consumieron 34.689 kw de energia, lo cual representa una diminución del 13%,</t>
  </si>
  <si>
    <t>Durante el primer semestre de la vigencia 2026 se reconocieron 11 comisiones, de los servidores públicos en el marco del cumplimiento de sus funciones misionales.</t>
  </si>
  <si>
    <t>Implementar campañas para el uso eficiente de papelería, promoviendo el uso de medios digitales, la reducción de impresiones, la reutilización y reciclaje de insumos de oficina.
Realizar la medición de impresiones por dependencia y usuario del material reutilizado, y cuantificar la cantidad y valor en pesos ($) ahorrado por cada dependencia.</t>
  </si>
  <si>
    <t xml:space="preserve">Durante el primer semestre de la vigencia 2026, se registro la entrega a la empresa de reciclaje PUERTA DE ORO de 1676,10 KG
Para el primer semestre de la vigencia 2025, se registro la entrega a la empresa de reciclaje PUERTA DE ORO de 1161,34 kg, lo que representra un aprovechamiendo adicional del 44%
Cabe resaltar que el valor es exclusivamente referencial y no representa un ingreso, activo, recurso económico, cuenta por cobrar ni beneficio económico para el INCI. </t>
  </si>
  <si>
    <t>AÑO BASE VIGENCIA ANTERIOR (MONTO EN PESOS ($))</t>
  </si>
  <si>
    <t>Realizar la revisión y validación a través de los estudios previos de las solicitudes de contratación de prestación de servicios profesionales y de apoyo a la gestión, verificando la necesidad de la contratación, la inexistencia de personal de planta que pueda desarrollar las actividades requeridas y la disponibilidad presupuestal, en cumplimiento de las medidas de austeridad del gasto.</t>
  </si>
  <si>
    <t>Contratos de prestación de servicio y el valor contratado, durante la vigencia 2026, donde se incluye las adiciones.</t>
  </si>
  <si>
    <t xml:space="preserve">a) Implementar sistemas de reciclaje y reutilización de aguas, aprovechamiento de aguas lluvias, e instalación de dispositivos hidrosanitarios ahorradores, así como programas de mantenimiento preventivo que permitan reducir pérdidas y consumos innecesarios. 
b) Fomentar una cultura institucional de ahorro y uso eficiente de la energía y el agua mediante programas pedagógicos permanentes, dirigidos a servidores públicos y contratistas, orientados a modificar hábitos de consumo y a promover prácticas sostenibles. </t>
  </si>
  <si>
    <t xml:space="preserve">b) Fomentar una cultura institucional de ahorro y uso eficiente de la energía y el agua mediante programas pedagógicos permanentes, dirigidos a servidores públicos y contratistas, orientados a modificar hábitos de consumo y a promover prácticas sostenibles. 
c) Instalar, cuando sea técnica y financieramente viable, sistemas de ahorro de energía, temporizadores, sensores de movimiento, tecnologías de iluminación eficiente y demás mecanismos que contribuyan a la reducción del consumo energético y a la optimización de la infraestructura física. </t>
  </si>
  <si>
    <r>
      <rPr>
        <b/>
        <sz val="12"/>
        <rFont val="Arial"/>
        <family val="2"/>
      </rPr>
      <t>Codigo:</t>
    </r>
    <r>
      <rPr>
        <sz val="12"/>
        <rFont val="Arial"/>
        <family val="2"/>
      </rPr>
      <t xml:space="preserve"> SG-111-ADM-PL-0009</t>
    </r>
  </si>
  <si>
    <r>
      <rPr>
        <b/>
        <sz val="12"/>
        <rFont val="Arial"/>
        <family val="2"/>
      </rPr>
      <t>Versión:</t>
    </r>
    <r>
      <rPr>
        <sz val="12"/>
        <rFont val="Arial"/>
        <family val="2"/>
      </rPr>
      <t xml:space="preserve"> 0001</t>
    </r>
  </si>
  <si>
    <r>
      <rPr>
        <b/>
        <sz val="12"/>
        <rFont val="Arial"/>
        <family val="2"/>
      </rPr>
      <t>Vigencia:</t>
    </r>
    <r>
      <rPr>
        <sz val="12"/>
        <rFont val="Arial"/>
        <family val="2"/>
      </rPr>
      <t xml:space="preserve"> 18/07/2023</t>
    </r>
  </si>
  <si>
    <t>Garantizar que el 100% de los contratos de vigilancia incluyan el uso y aprovechamiento de medios tecnológicos.</t>
  </si>
  <si>
    <t>VALOR EJECUTADO 2026   PRIMER SEMESTRE
(MONTO EN PESOS)</t>
  </si>
  <si>
    <t>Evitar la duplicidad de contrataciones, garantizando la racionalización de los recursos y optimizando el gasto público.</t>
  </si>
  <si>
    <t>Garantizar que el mantenimiento preventivo de bienes inmuebles y la adquisición de bienes muebles e inmuebles se realicen únicamente cuando sean estrictamente necesarios para el cumplimiento del objeto misional de la Entidad, con la debida justificación técnica en concordancia con las medidas de austeridad.</t>
  </si>
  <si>
    <t>Fomentar entre los servidores públicos y contratistas de la Entidad una cultura institucional de ahorro y uso eficiente del agua, mediante la implementación de programas pedagógicos permanentes orientados a modificar hábitos de consumo de agua.</t>
  </si>
  <si>
    <t>Fomentar entre los servidores públicos y contratistas de la Entidad una cultura institucional de ahorro y uso eficiente de la energía, mediante programas pedagógicos permanentes orientados a modificar hábitos de consumo y promover prácticas sostenibles.</t>
  </si>
  <si>
    <t>Emitir directriz institucional para que el uso de los vehículos oficiales asignados se sujete a las disposiciones de tránsito, al cumplimiento estricto de las funciones institucionales y a las condiciones de uso.</t>
  </si>
  <si>
    <t>Justificar el 100% de los viaticos con los planes de trabajo teniendo en cuenta las directrices de austeridad establecidas.</t>
  </si>
  <si>
    <t>Emitir directiva institucional buscando priorizar los encuentros virtuales y no presenciales frente a las actividades que impliquen desplazamiento físico de los servidores públicos, asegurando que, cuando el desplazamiento sea necesario, este se encuentre  justificado.</t>
  </si>
  <si>
    <t>Generar el pago de horas extras  estrictamente necesarias solo por necesidad del servicio</t>
  </si>
  <si>
    <t>Generar el pago de indemnización de  vacaciones unicamente por retiro de los funcionarios.</t>
  </si>
  <si>
    <t>Realizar el pago de los viáticos se aplique de acuerdo con lo establecido en el Decreto de aucteridad.</t>
  </si>
  <si>
    <t>Promover el uso de medios digitales en las comunicaciones de la Entidad, limitando la impresión de documentos únicamente a aquellos casos en que sea estrictamente necesario por razones de gestión documental.</t>
  </si>
  <si>
    <t>INGCAP ASOCIADOS SAS</t>
  </si>
  <si>
    <t>ARTÍCULO</t>
  </si>
  <si>
    <t>VACACIONES</t>
  </si>
  <si>
    <t>CONCEPTO</t>
  </si>
  <si>
    <t xml:space="preserve">prima de vacaciones </t>
  </si>
  <si>
    <t>bonificacion por recreacion</t>
  </si>
  <si>
    <t>SUBTOTAL</t>
  </si>
  <si>
    <t>TOTAL</t>
  </si>
  <si>
    <t>AÑO BASE 2025
PRIMER SEMESTRE ENERO-JUNIO</t>
  </si>
  <si>
    <t>Promover la realización de reuniones institucionales, a traves de medios virtuales y/o en espacios institucionales teniendo en cuenta las directrices orientadas por el Decreto.</t>
  </si>
  <si>
    <r>
      <rPr>
        <b/>
        <sz val="12"/>
        <rFont val="Arial"/>
        <family val="2"/>
      </rPr>
      <t xml:space="preserve">ARTÍCULO 5°. HORAS EXTRAS Y VACACIONES. </t>
    </r>
    <r>
      <rPr>
        <sz val="12"/>
        <rFont val="Arial"/>
        <family val="2"/>
      </rPr>
      <t xml:space="preserve">Las entidades que hacen parte del Presupuesto General de la Nación deben adelantar acciones que permitan racionalizar el reconocimiento y pago de horas extras y ajustarlas a las estrictamente necesarias.   
Para lo cual se deberá verificar que exista relación entre la necesidad de la prestación del servicio con la programación de las horas extras, con el fin de evitar los innecesarios reconocimientos de estas. 
Las entidades y organismos que laboren por el sistema de horarios flexibles garantizarán la prestación continua y permanente del servicio, a través del establecimiento de horario de trabajo que se adecúen a la jornada legal vigente, procurando la reducción del número de horas extras pagadas.  
Por regla general, las entidades deben contar con un Plan Anual de Vacaciones, y estas no deben ser acumuladas ni interrumpidas. Solo por necesidad del servicio previa disponibilidad presupuestal o retiro podrán ser compensadas en dinero.  </t>
    </r>
  </si>
  <si>
    <r>
      <rPr>
        <b/>
        <sz val="12"/>
        <rFont val="Arial"/>
        <family val="2"/>
      </rPr>
      <t xml:space="preserve">ARTÍCULO 6. ARRENDAMIENTO Y MANTENIMIENTO DE BIENES INMUEBLES, CAMBIO DE SEDE Y ADQUISICIÓN DE BIENES MUEBLES E INMUEBLES. </t>
    </r>
    <r>
      <rPr>
        <sz val="12"/>
        <rFont val="Arial"/>
        <family val="2"/>
      </rPr>
      <t>Las entidades que hacen parte del Presupuesto General de la Nación deberán seguir las siguientes directrices para el arrendamiento y mantenimiento de bienes inmuebles, cambio de sede y adquisición de bienes muebles e inmuebles:
a) Implementar medidas tendientes a reducir los gastos de arrendamiento de instalaciones físicas, en consideración a su costo, la situación de trabajo en casa, teletrabajo y/o trabajo remoto, a fin de no efectuar renovaciones y proceder a la entrega de los inmuebles, si corresponde, teniendo en cuenta las condiciones propias de cada contrato de arrendamiento.
b) El mantenimiento de bienes inmuebles de propiedad de las entidades del Estado solo procederá cuando se realice de manera preventiva para garantizar el correcto funcionamiento a fin de no generar un impacto presupuestal a largo plazo, cuando de no realizarse se ponga en riesgo la seguridad y/o se afecten las condiciones de salud ocupacional de las personas, en cuyo caso debe quedar expresa constancia y justificación de su necesidad.
c) El cambio de sede únicamente procederá en uno de los siguientes eventos: i) Cuando no genere impacto al presupuesto asignado en la vigencia; ii) cuando sea inaplazable la construcción o adquisición de la sede, previo estudio debidamente sustentado; o iii) cuando el edificio donde funciona la entidad ponga en riesgo la seguridad del personal o no brinde las condiciones laborales adecuadas, de conformidad con las normas establecidas en el Sistema de Gestión de Seguridad y Salud en el Trabajo (SGSST).
El cambio de sede deberá realizarse sin afectar o aumentar los valores de condiciones de mercado que históricamente se hayan venido pagando.
d) La adquisición de bienes muebles e inmuebles solo se podrá efectuar cuando estos sean estrictamente necesarios para el cumplimiento del objeto misional de las entidades, previa justificación.
La adquisición de bienes muebles e inmuebles deberán realizarse sin afectar o aumentar los valores en condiciones de mercado que históricamente se hayan venido pagando.</t>
    </r>
  </si>
  <si>
    <r>
      <rPr>
        <b/>
        <sz val="12"/>
        <rFont val="Arial"/>
        <family val="2"/>
      </rPr>
      <t>ARTÍCULO 9°. RECONOCIMIENTO DE VIÁTICOS</t>
    </r>
    <r>
      <rPr>
        <sz val="12"/>
        <rFont val="Arial"/>
        <family val="2"/>
      </rPr>
      <t>. Las que hacen parte del Presupuesto de la Nación deberán aplicar, con carácter restrictivo y prioritario de austeridad, las medidas reconocimiento viáticos y gastos de viaje:
a) Para el cumplimiento de las funciones misionales, se priorizará  de manera obligatoria la de reuniones, eventos y actividades en modalidad virtual. Las comisiones servicios con desplazamiento físico solo procederán cuando se acredite de forma expresa su indispensabilidad, debidamente por la entidad.
b} Cuando la totalidad de los gastos de manutención, alojamiento, transporte o cualquier otro asociado a comisión de servicios sea asumida por otro organismo o entidad pública o privada, no habrá lugar reconocimiento ni pago de viáticos ni gastos viaje.
c) Cuando asociados a sean asumidos de manera parcial por otro organismo o entidad, el reconocimiento de se limitará exclusivamente a la d estrictamente necesaria, debidamente soportada y calculada de forma proporcional, conforme a la normativa vigente, quedando prohibido el reconocimiento automático o pleno.
d) Cuando la comisión de servicios no requiera pernoctar en el lugar de destino, el reconocimiento de viáticos no podrá superar el cincuenta por ciento (50%) del valor establecido en el decreto de viáticos vigente y deberá ajustarse a los costos reales del lugar de desplazamiento, previa verificación y justificación por parte de la entidad. 
e) Cuando la comisión de servicios requiera pernoctar en el lugar de destino, el reconocimiento de viáticos será hasta por el ochenta por ciento (80%) del valor establecido en el decreto de viáticos vigente atendiendo a los costos reales del lugar de desplazamiento, previa verificación y justificación por parte de la Entidad. 
f) En todos los casos, el reconocimiento de viáticos y gastos de viaje deberá sujetarse estrictamente a los principios de austeridad, necesidad, razonabilidad y eficiencia del gasto público, siendo responsabilidad del ordenador del gasto verificar el cumplimiento de estas condiciones.</t>
    </r>
  </si>
  <si>
    <r>
      <rPr>
        <b/>
        <sz val="12"/>
        <rFont val="Arial"/>
        <family val="2"/>
      </rPr>
      <t xml:space="preserve">ARTÍCULO 14. VIGILANCIA. </t>
    </r>
    <r>
      <rPr>
        <sz val="12"/>
        <rFont val="Arial"/>
        <family val="2"/>
      </rPr>
      <t xml:space="preserve">Las entidades podrán adoptar medidas dirigidas a reducir el gasto con este tipo de contratos, mediante la implementación de dispositivos tecnológicos como cámaras, alarmas o tecnologías similares, cuando se realicen los estudios correspondientes de pertinencia y racionalidad de la medida.  
Además, las entidades deberán incluir en sus procesos de selección de contratistas, cuando así corresponda, disposiciones referentes a la subcontratación del servicio, priorizando en todo momento las condiciones de economía y transparencia, previa autorización expresa de la entidad estatal.  </t>
    </r>
  </si>
  <si>
    <r>
      <rPr>
        <b/>
        <sz val="12"/>
        <rFont val="Arial"/>
        <family val="2"/>
      </rPr>
      <t>ARTÍCULO 7°. PRELACION DE ENCUENTROS VIRTUALES.</t>
    </r>
    <r>
      <rPr>
        <sz val="12"/>
        <rFont val="Arial"/>
        <family val="2"/>
      </rPr>
      <t xml:space="preserve"> Las entidades deberán promover y dar prelación a los encuentros virtuales y no presenciales sobre las actividades que impliquen desplazamiento físico de los servidores públicos, de manera que estos sean mínimos y plenamente justificados, indicando el rol que se cumplirá y la relación directa con las funciones.</t>
    </r>
  </si>
  <si>
    <r>
      <rPr>
        <b/>
        <sz val="12"/>
        <rFont val="Arial"/>
        <family val="2"/>
      </rPr>
      <t>ARTÍCULO 8. SUMINISTRO DE TIQUETES.</t>
    </r>
    <r>
      <rPr>
        <sz val="12"/>
        <rFont val="Arial"/>
        <family val="2"/>
      </rPr>
      <t xml:space="preserve">
Las entidades públicas que hacen parte del Presupuesto General de la Nación que para la planeación y desarrollo de sus actividades misionales requieran el suministro de transporte aéreo o terrestre, deberán planear, por lo menos trimestralmente, los viajes que sean necesarios para atender asuntos por fuera de la ciudad donde tengan su sede, especificando las fechas de los viajes requeridos durante el trimestre, con el objeto de acceder a mejores tarifas de transporte y tiquetes aéreos, desarrollando estrategias que permitan optimizar los recursos. 
Los viaje aereos de todos los servidores  deben realizarse en clase económica.</t>
    </r>
  </si>
  <si>
    <r>
      <rPr>
        <b/>
        <sz val="12"/>
        <rFont val="Arial"/>
        <family val="2"/>
      </rPr>
      <t xml:space="preserve">ARTÍCULO 12. EVENTOS. </t>
    </r>
    <r>
      <rPr>
        <sz val="12"/>
        <rFont val="Arial"/>
        <family val="2"/>
      </rPr>
      <t>En los eventos oficiales de los organismos que hacen parte del Presupuesto General de la Nación, se deben observar las siguientes medidas de austeridad: 
a) Privilegiar la virtualidad en la organización y desarrollo. 
b) Cuando, excepcionalmente, el evento sea presencial, se deberá dar prioridad al uso de espacios institucionales. 
c) Para eventos de capacitación:
I. Se dará prelación a la capacitación en modalidad virtual y no presencial, empleando medios y plataformas digitales, herramientas tecnológicas o sistemas de gestión académica con que dispongan las entidades que hagan parte del Presupuesto General de la Nación, para la organización y desarrollo de las actividades. Excepcionalmente, cuando las capacitaciones se realicen de manera presencial, estas deberán desarrollarse en instalaciones propias o institucionales, o en aquellas que se obtengan en virtud de convenios interadministrativos o con alianzas de universidades, que no generen costos de alquiler, caso en el cual el(los) capacitador(es) deberán desplazarse al lugar donde se lleve a cabo la capacitación. 
III. El presupuesto destinado a capacitación deberá priorizarse para la elaboración de material académico en formatos digitales, tales como guías, textos electrónicos, material audiovisual, videoconferencias, e-books y demás herramientas didácticas no impresas, con el fin de racionalizar el uso de papelería, contribuyendo a las políticas ambientales de cero papel. En consecuencia, se prohíbe la destinación de recursos públicos a la impresión de memorias, libros, textos, así como escarapelas, agendas, cuadernos, libretas, bolígrafos, publicaciones impresas y toda clase de recordatorios o souvenirs. Se exceptúa la impresión de leyes, reglamentos o guías procedimentales para el cumplimiento de la misionalidad de cada entidad pública necesarios para la verificación de textos legales. 
IV) Queda prohibido el suministro de refrigerios en las actividades en las que se suministre desayuno, almuerzo y/o cena. 
d) Los eventos presenciales deberán racionalizarse el número de días, así como la provisión de refrigerios y almuerzos a los estrictamente necesarios. Los ordenadores de gasto verificarán el cumplimiento de esta medida.</t>
    </r>
  </si>
  <si>
    <r>
      <rPr>
        <b/>
        <sz val="12"/>
        <rFont val="Arial"/>
        <family val="2"/>
      </rPr>
      <t>ARTÍCULO 15. VEHICULOS OFICIALES.</t>
    </r>
    <r>
      <rPr>
        <sz val="12"/>
        <rFont val="Arial"/>
        <family val="2"/>
      </rPr>
      <t xml:space="preserve"> Las entidades que hacen parte del Presupuesto General de la Nación únicamente podrán adquirir vehículos automotores, cuando el automotor presente una obsolescencia superior a seis (6) años, contados a partir de la matrícula del vehículo. La necesidad de la sustitución deberá estar debidamente justificada mediante estudios técnicos que acrediten su conveniencia y el ahorro para la entidad. 
Los servidores públicos que tienen asignado el uso de vehículos oficiales procurarán que los conductores respeten en todo momento las disposiciones de tránsito. 
Asimismo, los vehículos oficiales asignados a los servidores públicos no podrán estacionarse en sitios prohibidos en la vía pública y su uso debe ser exclusivo para el cumplimiento de sus funciones. 
Los vehículos oficiales sólo podrán ser utilizados de lunes a viernes, y su uso en fines de semana y festivos deberá ser justificado en necesidades del servicio y en razones de seguridad. </t>
    </r>
  </si>
  <si>
    <r>
      <rPr>
        <b/>
        <sz val="12"/>
        <rFont val="Arial"/>
        <family val="2"/>
      </rPr>
      <t xml:space="preserve">ARTICULO 17. PAPELERIA Y TELEFONIA. </t>
    </r>
    <r>
      <rPr>
        <sz val="12"/>
        <rFont val="Arial"/>
        <family val="2"/>
      </rPr>
      <t>Para el uso adecuado de papelería y telefonía, las entidades que hacen parte del Presupuesto General de la Nación deberán:
a) Utilizar medios digitales, de manera preferente, y evitar impresiones.
b) Las publicaciones de toda entidad deberán hacerse de manera preferente en su sitio web.
c) Reducir el consumo, reutilizar y reciclar implementos de oficina.
d) Racionalizar las llamadas telefónicas internacionales, nacionales y a celulares y privilegiar sistemas basados en protocolo de internet.
e) Abstenerse de renovar o adquirir teléfonos celulares y planes de telefonía móvil, Internet y datos para los servidores públicos de cualquier nivel, debiendo desmontar gradualmente los planes o servicios que tengan actualmente contratados.Se exceptúan aquellos que se destinen para la prestación del servicio de atención al ciudadano.</t>
    </r>
  </si>
  <si>
    <r>
      <rPr>
        <b/>
        <sz val="12"/>
        <rFont val="Arial"/>
        <family val="2"/>
      </rPr>
      <t xml:space="preserve">ARTICULO. 22 SOSTENIBILIDAD AMBIENTAL. </t>
    </r>
    <r>
      <rPr>
        <sz val="12"/>
        <rFont val="Arial"/>
        <family val="2"/>
      </rPr>
      <t xml:space="preserve">Las entidades deberán adoptar acciones orientadas a la sostenibilidad ambiental y al uso eficiente de los recursos públicos, en concordancia con las medidas de austeridad y racionalización del gasto, para lo cual procurarán implementar, como mínimo, las siguientes medidas: 
d) Implementar políticas de reutilización y reciclaje de elementos de oficina, maximización de la vida útil de los bienes y herramientas de trabajo, y gestión responsable de residuos tecnológicos, promoviendo su disposición final adecuada o su reaprovechamiento. 
f) Promover el uso de herramientas digitales y plataformas de comunicación virtual que reduzcan los costos asociados a los servicios de telecomunicaciones, en coherencia con las políticas de eficiencia operativa y ambiental de la entidad. </t>
    </r>
  </si>
  <si>
    <r>
      <rPr>
        <b/>
        <sz val="12"/>
        <rFont val="Arial"/>
        <family val="2"/>
      </rPr>
      <t>ARTÍCULO 23. MEDIDAS DE EFICIENCIA Y AUSTERIDAD EN LOS GASTOS OPERATIVOS ASOCIADOS A LA INVERSIÓN.</t>
    </r>
    <r>
      <rPr>
        <sz val="12"/>
        <rFont val="Arial"/>
        <family val="2"/>
      </rPr>
      <t xml:space="preserve"> Con el propósito de optimizar el uso de los recursos públicos y reducir los gastos operativos asociados a la ejecución de los programas y proyectos de inversión, las entidades y organismos del orden nacional deberán adoptar los siguientes criterios de eficiencia, eficacia y economía:
a) Las entidades deberán generar ahorros medibles y verificables en los proyectos de inversión que incluyan productos de fortalecimiento institucional o componentes operativos, en particular aquellos que contemplen la contratación de servicios técnicos especializados, profesionales o de apoyo a la gestión.
b) Toda nueva contratación o renovación de contratos asociados a la ejecución de proyectos de inversión deberá estar precedida de un análisis técnico que demuestre su necesidad, eficiencia y costo-efectividad, priorizando alternativas que optimicen el uso de recursos y la capacitación, reasignación o aprovechamiento del talento. humano existente.
c) Las entidades deberán fortalecer las estrategias de austeridad en los gastos operativos y administrativos vinculados a los proyectos de inversión, limitando dichos gastos a los estrictamente indispensables para el cumplimiento de los objetivos, productos y resultados previstos.
d) Para la adquisición de servicios técnicos especializados y demás bienes y servicios asociados a la inversión, las entidades deberán implementar mecanismos de agregación de demanda, consolidación de procesos contractuales y compras coordinadas, con el fin de obtener precios competitivos y maximizar las economías de escala.
e) Las entidades identificarán, racionalizarán y reducirán progresivamente la duplicidad de servicios, contratos y procesos administrativos relacionados con la ejecución de la inversión, promoviendo la articulación interinstitucional y la optimización de funciones.
f) Los recursos de inversión deberán orientarse prioritariamente a proyectos de alto impacto social y económico, alineados con las metas del Plan Nacional de Desarrollo, restringiendo la asignación de recursos a componentes operativos no esenciales.</t>
    </r>
  </si>
  <si>
    <t>MONTO EN PESOS AHORRADO. Con Observaciones</t>
  </si>
  <si>
    <r>
      <rPr>
        <b/>
        <sz val="12"/>
        <rFont val="Arial"/>
        <family val="2"/>
      </rPr>
      <t>ARTÍCULO 3. CONTRATACIÓN DE PERSONAL PARA LA PRESTACIÓN DE SERVICIOS PROFESIONALES Y DE APOYO A LA GESTIÓN.</t>
    </r>
    <r>
      <rPr>
        <sz val="12"/>
        <rFont val="Arial"/>
        <family val="2"/>
      </rPr>
      <t xml:space="preserve">  Las entidades que hacen parte del Presupuesto General de la Nación deberan realizar una revisión previa de las razones  que justifiquen la contratación de personal para la prestación de servicios profesionales  y de apoyo a la gestión. Sólo se celebraran los contratos que sean estrictamente necesarios  para coadyuvar  al cumplimiento de las funciones  y fines de cada entidad , cuando dichas  actividades no puedan realizarse con personal de planta o requieran conocimientos especializadados.
Tampoco se podrán celebrar estos contratos cuando existan relaciones contractuales vigentes con objeto igual al del contrato que se pretende suscribir, salvo autorización expresa del jefe del respectivo órgano, ente o entidad contratante en línea con lo dispuesto en el artículo 2.8.4.4.5. del Decreto 1068 de 2015. Esta autorización estará precedida de la sustentación sobre las especiales características y necesidades técnicas de las contrataciones a realizar y estarán sujetos a la disponibilidad de recursos.</t>
    </r>
  </si>
  <si>
    <t>Mantener la contratación de personas naturales estrictamente necesarias para el cumplimiento de las funciones institucionales unicamente cuando dichas actividades no puedan atenderse con personal de planta.</t>
  </si>
  <si>
    <r>
      <rPr>
        <b/>
        <sz val="12"/>
        <rFont val="Arial"/>
        <family val="2"/>
      </rPr>
      <t>ARTÍCULO 4º. REDUCCIÓN DEL GASTO EN CONTRATOS DE PRESTACIÓN DE SERVICIOS.</t>
    </r>
    <r>
      <rPr>
        <sz val="12"/>
        <rFont val="Arial"/>
        <family val="2"/>
      </rPr>
      <t xml:space="preserve"> A partir del día siguiente a la publicación del presente decreto, las entidades y organismos que forman parte del Presupuesto General de la Nación aplicarán un plan de reducción del gasto que genere ahorro sobre los contratos de prestación de servicios para la vigencia 2026 respecto del gasto de la vigencia anterior, evitando duplicidad de contrataciones y buscando la eficiencia que racionalice recursos y optimizando el gasto público, de acuerdo con el documento técnico de austeridad que para el efecto expedirá el Ministerio de Hacienda y Crédito Público.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</si>
</sst>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41" formatCode="_-* #,##0_-;\-* #,##0_-;_-* &quot;-&quot;_-;_-@_-"/>
    <numFmt numFmtId="44" formatCode="_-&quot;$&quot;\ * #,##0.00_-;\-&quot;$&quot;\ * #,##0.00_-;_-&quot;$&quot;\ * &quot;-&quot;??_-;_-@_-"/>
    <numFmt numFmtId="43" formatCode="_-* #,##0.00_-;\-* #,##0.00_-;_-* &quot;-&quot;??_-;_-@_-"/>
    <numFmt numFmtId="164" formatCode="_-* #,##0_-;\-* #,##0_-;_-* &quot;-&quot;??_-;_-@_-"/>
    <numFmt numFmtId="165" formatCode="_-&quot;$&quot;\ * #,##0_-;\-&quot;$&quot;\ * #,##0_-;_-&quot;$&quot;\ * &quot;-&quot;??_-;_-@_-"/>
    <numFmt numFmtId="166" formatCode="&quot;$&quot;\ #,##0"/>
    <numFmt numFmtId="167" formatCode="[$$-240A]\ #,##0;[Red]\-[$$-240A]\ #,##0"/>
  </numFmts>
  <fonts count="11" x14ac:knownFonts="1">
    <font>
      <sz val="11"/>
      <color theme="1"/>
      <name val="Calibri"/>
      <family val="2"/>
      <scheme val="minor"/>
    </font>
    <font>
      <sz val="11"/>
      <color theme="1"/>
      <name val="Calibri"/>
      <family val="2"/>
      <scheme val="minor"/>
    </font>
    <font>
      <sz val="9"/>
      <color indexed="81"/>
      <name val="Tahoma"/>
      <family val="2"/>
    </font>
    <font>
      <b/>
      <sz val="9"/>
      <color indexed="81"/>
      <name val="Tahoma"/>
      <family val="2"/>
    </font>
    <font>
      <sz val="12"/>
      <name val="Arial"/>
      <family val="2"/>
    </font>
    <font>
      <b/>
      <sz val="12"/>
      <name val="Arial"/>
      <family val="2"/>
    </font>
    <font>
      <sz val="11"/>
      <color rgb="FF9C0006"/>
      <name val="Calibri"/>
      <family val="2"/>
      <scheme val="minor"/>
    </font>
    <font>
      <b/>
      <sz val="11"/>
      <color theme="1"/>
      <name val="Calibri"/>
      <family val="2"/>
      <scheme val="minor"/>
    </font>
    <font>
      <b/>
      <sz val="18"/>
      <color indexed="81"/>
      <name val="Tahoma"/>
      <family val="2"/>
    </font>
    <font>
      <sz val="18"/>
      <color indexed="81"/>
      <name val="Tahoma"/>
      <family val="2"/>
    </font>
    <font>
      <sz val="12"/>
      <color rgb="FF9C0006"/>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C7CE"/>
      </patternFill>
    </fill>
    <fill>
      <patternFill patternType="solid">
        <fgColor theme="7" tint="0.79998168889431442"/>
        <bgColor indexed="64"/>
      </patternFill>
    </fill>
  </fills>
  <borders count="33">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diagonal/>
    </border>
    <border>
      <left/>
      <right/>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indexed="64"/>
      </left>
      <right style="medium">
        <color indexed="64"/>
      </right>
      <top style="thin">
        <color auto="1"/>
      </top>
      <bottom style="medium">
        <color indexed="64"/>
      </bottom>
      <diagonal/>
    </border>
    <border>
      <left style="thin">
        <color auto="1"/>
      </left>
      <right/>
      <top style="medium">
        <color auto="1"/>
      </top>
      <bottom/>
      <diagonal/>
    </border>
    <border>
      <left style="thin">
        <color auto="1"/>
      </left>
      <right style="thin">
        <color auto="1"/>
      </right>
      <top/>
      <bottom style="thin">
        <color auto="1"/>
      </bottom>
      <diagonal/>
    </border>
    <border>
      <left style="thin">
        <color auto="1"/>
      </left>
      <right/>
      <top/>
      <bottom/>
      <diagonal/>
    </border>
    <border>
      <left/>
      <right/>
      <top/>
      <bottom style="thin">
        <color auto="1"/>
      </bottom>
      <diagonal/>
    </border>
    <border>
      <left style="thin">
        <color auto="1"/>
      </left>
      <right/>
      <top/>
      <bottom style="thin">
        <color auto="1"/>
      </bottom>
      <diagonal/>
    </border>
  </borders>
  <cellStyleXfs count="7">
    <xf numFmtId="0" fontId="0" fillId="0" borderId="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6" fillId="4" borderId="0" applyNumberFormat="0" applyBorder="0" applyAlignment="0" applyProtection="0"/>
  </cellStyleXfs>
  <cellXfs count="122">
    <xf numFmtId="0" fontId="0" fillId="0" borderId="0" xfId="0"/>
    <xf numFmtId="0" fontId="4" fillId="0" borderId="10" xfId="0" applyFont="1" applyBorder="1" applyAlignment="1">
      <alignment horizontal="left" vertical="center" wrapText="1"/>
    </xf>
    <xf numFmtId="0" fontId="4" fillId="2" borderId="9"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7" fillId="0" borderId="0" xfId="0" applyFont="1" applyAlignment="1">
      <alignment horizontal="center" vertical="center"/>
    </xf>
    <xf numFmtId="165" fontId="0" fillId="0" borderId="0" xfId="5" applyNumberFormat="1" applyFont="1"/>
    <xf numFmtId="165" fontId="0" fillId="0" borderId="0" xfId="5" applyNumberFormat="1" applyFont="1" applyAlignment="1">
      <alignment horizontal="left" vertical="center" wrapText="1"/>
    </xf>
    <xf numFmtId="0" fontId="4" fillId="2" borderId="11" xfId="0" applyFont="1" applyFill="1" applyBorder="1" applyAlignment="1">
      <alignment horizontal="center"/>
    </xf>
    <xf numFmtId="0" fontId="4" fillId="2" borderId="15" xfId="0" applyFont="1" applyFill="1" applyBorder="1" applyAlignment="1">
      <alignment horizontal="center"/>
    </xf>
    <xf numFmtId="0" fontId="4" fillId="2" borderId="12" xfId="0" applyFont="1" applyFill="1" applyBorder="1" applyAlignment="1">
      <alignment wrapText="1"/>
    </xf>
    <xf numFmtId="0" fontId="5" fillId="0" borderId="7" xfId="0" applyFont="1" applyBorder="1" applyAlignment="1">
      <alignment horizontal="left" vertical="center"/>
    </xf>
    <xf numFmtId="0" fontId="5" fillId="0" borderId="0" xfId="0" applyFont="1" applyAlignment="1">
      <alignment horizontal="center" vertical="center" wrapText="1"/>
    </xf>
    <xf numFmtId="0" fontId="4" fillId="4" borderId="0" xfId="6" applyFont="1" applyAlignment="1">
      <alignment horizontal="center" vertical="center" wrapText="1"/>
    </xf>
    <xf numFmtId="9" fontId="4" fillId="4" borderId="0" xfId="2" applyFont="1" applyFill="1" applyAlignment="1">
      <alignment horizontal="center" vertical="center" wrapText="1"/>
    </xf>
    <xf numFmtId="0" fontId="5" fillId="2" borderId="0" xfId="0" applyFont="1" applyFill="1" applyAlignment="1">
      <alignment horizontal="center" vertical="center" wrapText="1"/>
    </xf>
    <xf numFmtId="0" fontId="5" fillId="2" borderId="13" xfId="0" applyFont="1" applyFill="1" applyBorder="1" applyAlignment="1">
      <alignment horizontal="center" vertical="center" wrapText="1"/>
    </xf>
    <xf numFmtId="0" fontId="4" fillId="2" borderId="0" xfId="0" applyFont="1" applyFill="1"/>
    <xf numFmtId="0" fontId="4" fillId="2" borderId="7" xfId="0" applyFont="1" applyFill="1" applyBorder="1" applyAlignment="1">
      <alignment horizontal="center"/>
    </xf>
    <xf numFmtId="0" fontId="4" fillId="2" borderId="0" xfId="0" applyFont="1" applyFill="1" applyAlignment="1">
      <alignment horizontal="center"/>
    </xf>
    <xf numFmtId="0" fontId="5" fillId="2" borderId="13" xfId="0" applyFont="1" applyFill="1" applyBorder="1" applyAlignment="1">
      <alignment vertical="center" wrapText="1"/>
    </xf>
    <xf numFmtId="0" fontId="5" fillId="0" borderId="8" xfId="0" applyFont="1" applyBorder="1" applyAlignment="1">
      <alignment horizontal="center" vertical="center" wrapText="1"/>
    </xf>
    <xf numFmtId="0" fontId="4" fillId="4" borderId="8" xfId="6" applyFont="1" applyBorder="1" applyAlignment="1">
      <alignment horizontal="center" vertical="center" wrapText="1"/>
    </xf>
    <xf numFmtId="9" fontId="4" fillId="4" borderId="8" xfId="2"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4" fillId="4" borderId="28" xfId="6" applyFont="1" applyBorder="1" applyAlignment="1">
      <alignment horizontal="left" vertical="center"/>
    </xf>
    <xf numFmtId="9" fontId="4" fillId="4" borderId="17" xfId="2" applyFont="1" applyFill="1" applyBorder="1" applyAlignment="1">
      <alignment horizontal="center" vertical="center" wrapText="1"/>
    </xf>
    <xf numFmtId="0" fontId="4" fillId="4" borderId="17" xfId="6" applyFont="1" applyBorder="1" applyAlignment="1">
      <alignment horizontal="center" vertical="center" wrapText="1"/>
    </xf>
    <xf numFmtId="0" fontId="5" fillId="0" borderId="16" xfId="0" applyFont="1" applyBorder="1" applyAlignment="1">
      <alignment horizontal="left" vertical="center"/>
    </xf>
    <xf numFmtId="0" fontId="5" fillId="0" borderId="17" xfId="0" applyFont="1" applyBorder="1" applyAlignment="1">
      <alignment horizontal="center" vertical="center" wrapText="1"/>
    </xf>
    <xf numFmtId="0" fontId="4" fillId="0" borderId="30" xfId="6" applyFont="1" applyFill="1" applyBorder="1" applyAlignment="1">
      <alignment horizontal="left" vertical="center"/>
    </xf>
    <xf numFmtId="0" fontId="4" fillId="0" borderId="0" xfId="6" applyFont="1" applyFill="1" applyAlignment="1">
      <alignment horizontal="center" vertical="center" wrapText="1"/>
    </xf>
    <xf numFmtId="9" fontId="4" fillId="0" borderId="31" xfId="2" applyFont="1" applyFill="1" applyBorder="1" applyAlignment="1">
      <alignment horizontal="center" vertical="center" wrapText="1"/>
    </xf>
    <xf numFmtId="0" fontId="4" fillId="0" borderId="31" xfId="6" applyFont="1" applyFill="1" applyBorder="1" applyAlignment="1">
      <alignment horizontal="center" vertical="center" wrapText="1"/>
    </xf>
    <xf numFmtId="0" fontId="5" fillId="0" borderId="32" xfId="0" applyFont="1" applyBorder="1" applyAlignment="1">
      <alignment horizontal="left" vertical="center"/>
    </xf>
    <xf numFmtId="0" fontId="5" fillId="0" borderId="31" xfId="0" applyFont="1" applyBorder="1" applyAlignment="1">
      <alignment horizontal="center" vertical="center" wrapText="1"/>
    </xf>
    <xf numFmtId="0" fontId="5" fillId="0" borderId="3" xfId="0" applyFont="1" applyBorder="1" applyAlignment="1">
      <alignment horizontal="center" vertical="center" wrapText="1"/>
    </xf>
    <xf numFmtId="164" fontId="5" fillId="0" borderId="3"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5" fillId="0" borderId="28" xfId="0" applyFont="1" applyBorder="1" applyAlignment="1">
      <alignment horizontal="center" vertical="center" wrapText="1"/>
    </xf>
    <xf numFmtId="9" fontId="5" fillId="0" borderId="3" xfId="2"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0" xfId="0" applyFont="1" applyBorder="1" applyAlignment="1">
      <alignment horizontal="left" vertical="center" wrapText="1"/>
    </xf>
    <xf numFmtId="166" fontId="4" fillId="0" borderId="20" xfId="0" applyNumberFormat="1" applyFont="1" applyBorder="1" applyAlignment="1">
      <alignment horizontal="center" vertical="center" wrapText="1"/>
    </xf>
    <xf numFmtId="0" fontId="4" fillId="0" borderId="1" xfId="0" applyFont="1" applyBorder="1" applyAlignment="1">
      <alignment horizontal="center" vertical="center" wrapText="1"/>
    </xf>
    <xf numFmtId="167" fontId="4" fillId="0" borderId="1" xfId="6" applyNumberFormat="1" applyFont="1" applyFill="1" applyBorder="1" applyAlignment="1">
      <alignment horizontal="center" vertical="center" wrapText="1"/>
    </xf>
    <xf numFmtId="9" fontId="4" fillId="0" borderId="1" xfId="2" applyFont="1" applyFill="1" applyBorder="1" applyAlignment="1">
      <alignment horizontal="center" vertical="center" wrapText="1"/>
    </xf>
    <xf numFmtId="41" fontId="4" fillId="0" borderId="1" xfId="1" applyFont="1" applyFill="1" applyBorder="1" applyAlignment="1">
      <alignment horizontal="center" vertical="center" wrapText="1"/>
    </xf>
    <xf numFmtId="165" fontId="4" fillId="0" borderId="1" xfId="5" applyNumberFormat="1"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left" vertical="center" wrapText="1"/>
    </xf>
    <xf numFmtId="0" fontId="4" fillId="0" borderId="0" xfId="0" applyFont="1" applyAlignment="1">
      <alignment vertical="center" wrapText="1"/>
    </xf>
    <xf numFmtId="0" fontId="4" fillId="0" borderId="18" xfId="0" applyFont="1" applyBorder="1" applyAlignment="1">
      <alignment horizontal="center" vertical="center" wrapText="1"/>
    </xf>
    <xf numFmtId="0" fontId="4" fillId="0" borderId="6" xfId="0" applyFont="1" applyBorder="1" applyAlignment="1">
      <alignment horizontal="left" vertical="center" wrapText="1"/>
    </xf>
    <xf numFmtId="0" fontId="4" fillId="0" borderId="20" xfId="6" applyFont="1" applyFill="1" applyBorder="1" applyAlignment="1">
      <alignment horizontal="left" vertical="center" wrapText="1"/>
    </xf>
    <xf numFmtId="0" fontId="4" fillId="0" borderId="1" xfId="0" applyFont="1" applyBorder="1" applyAlignment="1">
      <alignment vertical="center" wrapText="1"/>
    </xf>
    <xf numFmtId="0" fontId="4" fillId="0" borderId="20" xfId="0" applyFont="1" applyBorder="1" applyAlignment="1">
      <alignment horizontal="center" vertical="center" wrapText="1"/>
    </xf>
    <xf numFmtId="44" fontId="4" fillId="0" borderId="1" xfId="5"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20" xfId="0" applyFont="1" applyFill="1" applyBorder="1" applyAlignment="1">
      <alignment horizontal="left" vertical="center" wrapText="1"/>
    </xf>
    <xf numFmtId="43" fontId="4" fillId="5" borderId="20" xfId="3" applyFont="1" applyFill="1" applyBorder="1" applyAlignment="1">
      <alignment horizontal="center" vertical="center" wrapText="1"/>
    </xf>
    <xf numFmtId="167" fontId="4" fillId="5" borderId="0" xfId="6" applyNumberFormat="1" applyFont="1" applyFill="1" applyAlignment="1">
      <alignment horizontal="center" vertical="center" wrapText="1"/>
    </xf>
    <xf numFmtId="167" fontId="4" fillId="5" borderId="1" xfId="6" applyNumberFormat="1" applyFont="1" applyFill="1" applyBorder="1" applyAlignment="1">
      <alignment horizontal="center" vertical="center" wrapText="1"/>
    </xf>
    <xf numFmtId="9" fontId="4" fillId="5" borderId="1" xfId="2" applyFont="1" applyFill="1" applyBorder="1" applyAlignment="1">
      <alignment horizontal="center" vertical="center" wrapText="1"/>
    </xf>
    <xf numFmtId="41" fontId="4" fillId="3" borderId="1" xfId="1" applyFont="1" applyFill="1" applyBorder="1" applyAlignment="1">
      <alignment horizontal="center" vertical="center" wrapText="1"/>
    </xf>
    <xf numFmtId="9" fontId="4" fillId="2" borderId="1" xfId="2" applyFont="1" applyFill="1" applyBorder="1" applyAlignment="1">
      <alignment horizontal="center" vertical="center" wrapText="1"/>
    </xf>
    <xf numFmtId="165" fontId="4" fillId="2" borderId="1" xfId="5"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0" xfId="0" applyFont="1" applyFill="1" applyAlignment="1">
      <alignment horizontal="center" vertical="center" wrapText="1"/>
    </xf>
    <xf numFmtId="43" fontId="4" fillId="0" borderId="1" xfId="6" applyNumberFormat="1" applyFont="1" applyFill="1" applyBorder="1" applyAlignment="1">
      <alignment horizontal="left" vertical="center" wrapText="1"/>
    </xf>
    <xf numFmtId="165" fontId="4" fillId="0" borderId="20" xfId="5" applyNumberFormat="1" applyFont="1" applyFill="1" applyBorder="1" applyAlignment="1">
      <alignment horizontal="center" vertical="center" wrapText="1"/>
    </xf>
    <xf numFmtId="167" fontId="4" fillId="0" borderId="20" xfId="6" applyNumberFormat="1" applyFont="1" applyFill="1" applyBorder="1" applyAlignment="1">
      <alignment horizontal="center" vertical="center" wrapText="1"/>
    </xf>
    <xf numFmtId="0" fontId="4" fillId="0" borderId="1" xfId="0" applyFont="1" applyBorder="1" applyAlignment="1">
      <alignment horizontal="right" vertical="center" wrapText="1"/>
    </xf>
    <xf numFmtId="0" fontId="4" fillId="0" borderId="5" xfId="0" applyFont="1" applyBorder="1" applyAlignment="1">
      <alignment vertical="center" wrapText="1"/>
    </xf>
    <xf numFmtId="0" fontId="5" fillId="0" borderId="18" xfId="0" applyFont="1" applyBorder="1" applyAlignment="1">
      <alignment horizontal="center" vertical="center" wrapText="1"/>
    </xf>
    <xf numFmtId="0" fontId="4" fillId="0" borderId="21" xfId="0" applyFont="1" applyBorder="1" applyAlignment="1">
      <alignment horizontal="left" vertical="center" wrapText="1"/>
    </xf>
    <xf numFmtId="6" fontId="4" fillId="0" borderId="20" xfId="0" applyNumberFormat="1" applyFont="1" applyBorder="1" applyAlignment="1">
      <alignment horizontal="center" vertical="center" wrapText="1"/>
    </xf>
    <xf numFmtId="0" fontId="4" fillId="0" borderId="5" xfId="0" applyFont="1" applyBorder="1" applyAlignment="1">
      <alignment horizontal="left" vertical="center" wrapText="1"/>
    </xf>
    <xf numFmtId="41" fontId="4" fillId="0" borderId="18" xfId="1" applyFont="1" applyFill="1" applyBorder="1" applyAlignment="1">
      <alignment horizontal="center" vertical="center" wrapText="1"/>
    </xf>
    <xf numFmtId="0" fontId="4" fillId="2" borderId="26"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4" fillId="2" borderId="25" xfId="0" applyFont="1" applyFill="1" applyBorder="1" applyAlignment="1">
      <alignment horizontal="left" vertical="center" wrapText="1"/>
    </xf>
    <xf numFmtId="0" fontId="4" fillId="0" borderId="23" xfId="0" applyFont="1" applyBorder="1" applyAlignment="1">
      <alignment vertical="center" wrapText="1"/>
    </xf>
    <xf numFmtId="0" fontId="4" fillId="0" borderId="23" xfId="0" applyFont="1" applyBorder="1" applyAlignment="1">
      <alignment horizontal="left" vertical="center" wrapText="1"/>
    </xf>
    <xf numFmtId="165" fontId="4" fillId="5" borderId="23" xfId="0" applyNumberFormat="1" applyFont="1" applyFill="1" applyBorder="1" applyAlignment="1">
      <alignment horizontal="left" vertical="center" wrapText="1"/>
    </xf>
    <xf numFmtId="0" fontId="4" fillId="0" borderId="23" xfId="0" applyFont="1" applyBorder="1" applyAlignment="1">
      <alignment horizontal="center" vertical="center" wrapText="1"/>
    </xf>
    <xf numFmtId="167" fontId="4" fillId="5" borderId="18" xfId="6" applyNumberFormat="1" applyFont="1" applyFill="1" applyBorder="1" applyAlignment="1">
      <alignment horizontal="center" vertical="center" wrapText="1"/>
    </xf>
    <xf numFmtId="9" fontId="4" fillId="5" borderId="18" xfId="2" applyFont="1" applyFill="1" applyBorder="1" applyAlignment="1">
      <alignment horizontal="center" vertical="center" wrapText="1"/>
    </xf>
    <xf numFmtId="0" fontId="4" fillId="3" borderId="23" xfId="0" applyFont="1" applyFill="1" applyBorder="1"/>
    <xf numFmtId="9" fontId="4" fillId="2" borderId="23" xfId="2" applyFont="1" applyFill="1" applyBorder="1" applyAlignment="1">
      <alignment horizontal="center" vertical="center" wrapText="1"/>
    </xf>
    <xf numFmtId="165" fontId="4" fillId="2" borderId="23" xfId="5" applyNumberFormat="1" applyFont="1" applyFill="1" applyBorder="1" applyAlignment="1">
      <alignment horizontal="center" vertical="center" wrapText="1"/>
    </xf>
    <xf numFmtId="0" fontId="4" fillId="2" borderId="24" xfId="0" applyFont="1" applyFill="1" applyBorder="1"/>
    <xf numFmtId="0" fontId="4" fillId="0" borderId="0" xfId="0" applyFont="1" applyAlignment="1">
      <alignment horizontal="center" vertical="center"/>
    </xf>
    <xf numFmtId="0" fontId="4" fillId="0" borderId="0" xfId="0" applyFont="1" applyAlignment="1">
      <alignment vertical="center"/>
    </xf>
    <xf numFmtId="167" fontId="4" fillId="0" borderId="1" xfId="6" applyNumberFormat="1" applyFont="1" applyFill="1" applyBorder="1" applyAlignment="1">
      <alignment vertical="center"/>
    </xf>
    <xf numFmtId="0" fontId="4" fillId="0" borderId="0" xfId="0" applyFont="1" applyAlignment="1">
      <alignment horizontal="left" vertical="center"/>
    </xf>
    <xf numFmtId="0" fontId="4" fillId="0" borderId="0" xfId="0" applyFont="1"/>
    <xf numFmtId="0" fontId="4" fillId="0" borderId="0" xfId="0" applyFont="1" applyAlignment="1">
      <alignment horizontal="center"/>
    </xf>
    <xf numFmtId="0" fontId="4" fillId="0" borderId="0" xfId="0" applyFont="1" applyAlignment="1">
      <alignment wrapText="1"/>
    </xf>
    <xf numFmtId="0" fontId="4" fillId="0" borderId="0" xfId="6" applyFont="1" applyFill="1"/>
    <xf numFmtId="0" fontId="4" fillId="0" borderId="0" xfId="6" applyFont="1" applyFill="1" applyAlignment="1">
      <alignment horizontal="center" vertical="center"/>
    </xf>
    <xf numFmtId="9" fontId="4" fillId="0" borderId="0" xfId="2" applyFont="1" applyFill="1"/>
    <xf numFmtId="167" fontId="10" fillId="4" borderId="1" xfId="6"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19" xfId="0" applyFont="1" applyBorder="1" applyAlignment="1">
      <alignment horizontal="center" vertical="center"/>
    </xf>
    <xf numFmtId="0" fontId="5" fillId="0" borderId="22" xfId="0" applyFont="1" applyBorder="1" applyAlignment="1">
      <alignment horizontal="center" vertical="center" wrapText="1"/>
    </xf>
    <xf numFmtId="0" fontId="4" fillId="0" borderId="5" xfId="6" applyFont="1" applyFill="1" applyBorder="1" applyAlignment="1">
      <alignment horizontal="center" vertical="center" wrapText="1"/>
    </xf>
    <xf numFmtId="0" fontId="4" fillId="0" borderId="1" xfId="6" applyFont="1" applyFill="1" applyBorder="1" applyAlignment="1">
      <alignment horizontal="center" vertical="center" wrapText="1"/>
    </xf>
    <xf numFmtId="0" fontId="4" fillId="0" borderId="1" xfId="6" applyFont="1" applyFill="1" applyBorder="1" applyAlignment="1">
      <alignment vertical="center" wrapText="1"/>
    </xf>
    <xf numFmtId="0" fontId="4" fillId="0" borderId="1" xfId="6" applyFont="1" applyFill="1" applyBorder="1" applyAlignment="1">
      <alignment horizontal="left" vertical="center" wrapText="1"/>
    </xf>
    <xf numFmtId="165" fontId="4" fillId="0" borderId="1" xfId="6" applyNumberFormat="1" applyFont="1" applyFill="1" applyBorder="1" applyAlignment="1">
      <alignment horizontal="center" vertical="center" wrapText="1"/>
    </xf>
    <xf numFmtId="167" fontId="4" fillId="0" borderId="29" xfId="6" applyNumberFormat="1" applyFont="1" applyFill="1" applyBorder="1" applyAlignment="1">
      <alignment horizontal="center" vertical="center" wrapText="1"/>
    </xf>
    <xf numFmtId="9" fontId="4" fillId="0" borderId="1" xfId="6" applyNumberFormat="1" applyFont="1" applyFill="1" applyBorder="1" applyAlignment="1">
      <alignment horizontal="center" vertical="center" wrapText="1"/>
    </xf>
    <xf numFmtId="164" fontId="4" fillId="0" borderId="1" xfId="6" applyNumberFormat="1" applyFont="1" applyFill="1" applyBorder="1" applyAlignment="1">
      <alignment horizontal="center" vertical="center" wrapText="1"/>
    </xf>
    <xf numFmtId="0" fontId="4" fillId="0" borderId="3" xfId="6" applyFont="1" applyFill="1" applyBorder="1" applyAlignment="1">
      <alignment horizontal="left" vertical="center" wrapText="1"/>
    </xf>
    <xf numFmtId="0" fontId="4" fillId="0" borderId="4" xfId="6" applyFont="1" applyFill="1" applyBorder="1" applyAlignment="1">
      <alignment horizontal="left" vertical="center" wrapText="1"/>
    </xf>
    <xf numFmtId="0" fontId="4" fillId="0" borderId="6" xfId="6" applyFont="1" applyFill="1" applyBorder="1" applyAlignment="1">
      <alignment horizontal="left" vertical="center" wrapText="1"/>
    </xf>
    <xf numFmtId="0" fontId="5" fillId="0" borderId="1" xfId="6" applyFont="1" applyFill="1" applyBorder="1" applyAlignment="1">
      <alignment horizontal="center" vertical="center" wrapText="1"/>
    </xf>
  </cellXfs>
  <cellStyles count="7">
    <cellStyle name="Incorrecto" xfId="6" builtinId="27"/>
    <cellStyle name="Millares" xfId="3" builtinId="3"/>
    <cellStyle name="Millares [0]" xfId="1" builtinId="6"/>
    <cellStyle name="Moneda" xfId="5" builtinId="4"/>
    <cellStyle name="Moneda 6" xfId="4" xr:uid="{00000000-0005-0000-0000-000002000000}"/>
    <cellStyle name="Normal" xfId="0" builtinId="0"/>
    <cellStyle name="Porcentaje" xfId="2" builtinId="5"/>
  </cellStyles>
  <dxfs count="0"/>
  <tableStyles count="0" defaultTableStyle="TableStyleMedium2" defaultPivotStyle="PivotStyleLight16"/>
  <colors>
    <mruColors>
      <color rgb="FF00CC00"/>
      <color rgb="FF66FF99"/>
      <color rgb="FF33CCFF"/>
      <color rgb="FFCCFFFF"/>
      <color rgb="FF66CCFF"/>
      <color rgb="FF99FFCC"/>
      <color rgb="FFCCFF99"/>
      <color rgb="FF99FF99"/>
      <color rgb="FF99FF66"/>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354611</xdr:colOff>
      <xdr:row>4</xdr:row>
      <xdr:rowOff>83949</xdr:rowOff>
    </xdr:from>
    <xdr:to>
      <xdr:col>2</xdr:col>
      <xdr:colOff>1046647</xdr:colOff>
      <xdr:row>4</xdr:row>
      <xdr:rowOff>907800</xdr:rowOff>
    </xdr:to>
    <xdr:pic>
      <xdr:nvPicPr>
        <xdr:cNvPr id="4" name="Imagen 3" descr="Logo institucional INCI">
          <a:extLst>
            <a:ext uri="{FF2B5EF4-FFF2-40B4-BE49-F238E27FC236}">
              <a16:creationId xmlns:a16="http://schemas.microsoft.com/office/drawing/2014/main" id="{3BAF5AFA-D25F-483E-9092-BBDC9D58B1FE}"/>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819" t="43387" r="61156" b="6890"/>
        <a:stretch/>
      </xdr:blipFill>
      <xdr:spPr bwMode="auto">
        <a:xfrm>
          <a:off x="354611" y="83949"/>
          <a:ext cx="2893919" cy="823851"/>
        </a:xfrm>
        <a:prstGeom prst="rect">
          <a:avLst/>
        </a:prstGeom>
        <a:noFill/>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24"/>
  <sheetViews>
    <sheetView tabSelected="1" topLeftCell="A5" zoomScale="64" zoomScaleNormal="80" workbookViewId="0">
      <pane ySplit="2" topLeftCell="A7" activePane="bottomLeft" state="frozen"/>
      <selection pane="bottomLeft" activeCell="C7" sqref="C7"/>
    </sheetView>
  </sheetViews>
  <sheetFormatPr baseColWidth="10" defaultColWidth="0" defaultRowHeight="15" zeroHeight="1" x14ac:dyDescent="0.2"/>
  <cols>
    <col min="1" max="1" width="6.42578125" style="100" customWidth="1"/>
    <col min="2" max="2" width="26.5703125" style="101" customWidth="1"/>
    <col min="3" max="3" width="118" style="102" customWidth="1"/>
    <col min="4" max="4" width="35.140625" style="100" customWidth="1"/>
    <col min="5" max="5" width="39.28515625" style="100" customWidth="1"/>
    <col min="6" max="6" width="22.5703125" style="100" customWidth="1"/>
    <col min="7" max="7" width="21" style="100" customWidth="1"/>
    <col min="8" max="8" width="10.140625" style="101" customWidth="1"/>
    <col min="9" max="9" width="12" style="101" customWidth="1"/>
    <col min="10" max="10" width="20.28515625" style="103" customWidth="1"/>
    <col min="11" max="11" width="24.5703125" style="104" customWidth="1"/>
    <col min="12" max="12" width="24.140625" style="105" customWidth="1"/>
    <col min="13" max="13" width="27.42578125" style="103" customWidth="1"/>
    <col min="14" max="16" width="24.140625" style="100" hidden="1" customWidth="1"/>
    <col min="17" max="17" width="33.42578125" style="99" hidden="1" customWidth="1"/>
    <col min="18" max="18" width="34" style="100" hidden="1" customWidth="1"/>
    <col min="19" max="19" width="1.5703125" style="100" hidden="1" customWidth="1"/>
    <col min="20" max="25" width="0" style="100" hidden="1" customWidth="1"/>
    <col min="26" max="16379" width="0" style="100" hidden="1"/>
    <col min="16380" max="16380" width="13.140625" style="100" hidden="1" customWidth="1"/>
    <col min="16381" max="16381" width="14.5703125" style="100" hidden="1" customWidth="1"/>
    <col min="16382" max="16382" width="15.85546875" style="100" hidden="1" customWidth="1"/>
    <col min="16383" max="16383" width="0.42578125" style="100" customWidth="1"/>
    <col min="16384" max="16384" width="8.5703125" style="100" hidden="1"/>
  </cols>
  <sheetData>
    <row r="1" spans="1:18" s="16" customFormat="1" ht="57" hidden="1" customHeight="1" x14ac:dyDescent="0.2">
      <c r="A1" s="7"/>
      <c r="B1" s="8"/>
      <c r="C1" s="9"/>
      <c r="D1" s="10" t="s">
        <v>0</v>
      </c>
      <c r="E1" s="11"/>
      <c r="F1" s="11"/>
      <c r="G1" s="11"/>
      <c r="H1" s="11"/>
      <c r="I1" s="11"/>
      <c r="J1" s="12"/>
      <c r="K1" s="12"/>
      <c r="L1" s="13"/>
      <c r="M1" s="12"/>
      <c r="N1" s="14"/>
      <c r="O1" s="14"/>
      <c r="P1" s="14"/>
      <c r="Q1" s="15"/>
      <c r="R1" s="1" t="s">
        <v>68</v>
      </c>
    </row>
    <row r="2" spans="1:18" s="16" customFormat="1" ht="24.75" hidden="1" customHeight="1" x14ac:dyDescent="0.2">
      <c r="A2" s="17"/>
      <c r="B2" s="18"/>
      <c r="C2" s="19"/>
      <c r="D2" s="11"/>
      <c r="E2" s="11"/>
      <c r="F2" s="11"/>
      <c r="G2" s="11"/>
      <c r="H2" s="11"/>
      <c r="I2" s="11"/>
      <c r="J2" s="12"/>
      <c r="K2" s="12"/>
      <c r="L2" s="13"/>
      <c r="M2" s="12"/>
      <c r="N2" s="14"/>
      <c r="O2" s="14"/>
      <c r="P2" s="14"/>
      <c r="Q2" s="15"/>
      <c r="R2" s="2" t="s">
        <v>69</v>
      </c>
    </row>
    <row r="3" spans="1:18" s="16" customFormat="1" ht="27" hidden="1" customHeight="1" thickBot="1" x14ac:dyDescent="0.25">
      <c r="A3" s="17"/>
      <c r="B3" s="18"/>
      <c r="C3" s="19"/>
      <c r="D3" s="20"/>
      <c r="E3" s="20"/>
      <c r="F3" s="20"/>
      <c r="G3" s="20"/>
      <c r="H3" s="20"/>
      <c r="I3" s="20"/>
      <c r="J3" s="21"/>
      <c r="K3" s="21"/>
      <c r="L3" s="22"/>
      <c r="M3" s="21"/>
      <c r="N3" s="23"/>
      <c r="O3" s="23"/>
      <c r="P3" s="23"/>
      <c r="Q3" s="24"/>
      <c r="R3" s="3" t="s">
        <v>70</v>
      </c>
    </row>
    <row r="4" spans="1:18" s="14" customFormat="1" ht="24.75" hidden="1" customHeight="1" thickBot="1" x14ac:dyDescent="0.3">
      <c r="D4" s="11"/>
      <c r="E4" s="11"/>
      <c r="F4" s="11"/>
      <c r="G4" s="11"/>
      <c r="H4" s="11"/>
      <c r="I4" s="11"/>
      <c r="J4" s="25" t="s">
        <v>7</v>
      </c>
      <c r="K4" s="12"/>
      <c r="L4" s="26"/>
      <c r="M4" s="27"/>
      <c r="N4" s="28" t="s">
        <v>8</v>
      </c>
      <c r="O4" s="29"/>
      <c r="P4" s="29"/>
    </row>
    <row r="5" spans="1:18" s="11" customFormat="1" ht="77.25" customHeight="1" thickBot="1" x14ac:dyDescent="0.3">
      <c r="J5" s="30"/>
      <c r="K5" s="31"/>
      <c r="L5" s="32"/>
      <c r="M5" s="33"/>
      <c r="N5" s="34"/>
      <c r="O5" s="35"/>
      <c r="P5" s="35"/>
    </row>
    <row r="6" spans="1:18" s="11" customFormat="1" ht="79.5" thickBot="1" x14ac:dyDescent="0.3">
      <c r="A6" s="107" t="s">
        <v>1</v>
      </c>
      <c r="B6" s="36" t="s">
        <v>2</v>
      </c>
      <c r="C6" s="36" t="s">
        <v>3</v>
      </c>
      <c r="D6" s="38" t="s">
        <v>43</v>
      </c>
      <c r="E6" s="38" t="s">
        <v>44</v>
      </c>
      <c r="F6" s="37" t="s">
        <v>63</v>
      </c>
      <c r="G6" s="38" t="s">
        <v>4</v>
      </c>
      <c r="H6" s="38" t="s">
        <v>5</v>
      </c>
      <c r="I6" s="39" t="s">
        <v>6</v>
      </c>
      <c r="J6" s="37" t="s">
        <v>92</v>
      </c>
      <c r="K6" s="37" t="s">
        <v>72</v>
      </c>
      <c r="L6" s="40" t="s">
        <v>12</v>
      </c>
      <c r="M6" s="37" t="s">
        <v>105</v>
      </c>
      <c r="N6" s="41" t="s">
        <v>11</v>
      </c>
      <c r="O6" s="41" t="s">
        <v>12</v>
      </c>
      <c r="P6" s="41" t="s">
        <v>13</v>
      </c>
      <c r="Q6" s="108" t="s">
        <v>9</v>
      </c>
      <c r="R6" s="109" t="s">
        <v>10</v>
      </c>
    </row>
    <row r="7" spans="1:18" s="31" customFormat="1" ht="213" customHeight="1" x14ac:dyDescent="0.25">
      <c r="A7" s="110">
        <v>1</v>
      </c>
      <c r="B7" s="121" t="s">
        <v>14</v>
      </c>
      <c r="C7" s="56" t="s">
        <v>106</v>
      </c>
      <c r="D7" s="112" t="s">
        <v>64</v>
      </c>
      <c r="E7" s="113" t="s">
        <v>107</v>
      </c>
      <c r="F7" s="114"/>
      <c r="G7" s="111" t="s">
        <v>15</v>
      </c>
      <c r="H7" s="111" t="s">
        <v>38</v>
      </c>
      <c r="I7" s="111" t="s">
        <v>16</v>
      </c>
      <c r="J7" s="115"/>
      <c r="K7" s="46"/>
      <c r="L7" s="116"/>
      <c r="M7" s="46"/>
      <c r="N7" s="117"/>
      <c r="O7" s="116" t="e">
        <f>+(N7+K7)/J7</f>
        <v>#DIV/0!</v>
      </c>
      <c r="P7" s="114">
        <f t="shared" ref="P7" si="0">+J7-K7-N7</f>
        <v>0</v>
      </c>
      <c r="Q7" s="118" t="s">
        <v>65</v>
      </c>
      <c r="R7" s="119"/>
    </row>
    <row r="8" spans="1:18" s="31" customFormat="1" ht="134.25" customHeight="1" x14ac:dyDescent="0.25">
      <c r="A8" s="110">
        <v>2</v>
      </c>
      <c r="B8" s="121" t="s">
        <v>17</v>
      </c>
      <c r="C8" s="56" t="s">
        <v>108</v>
      </c>
      <c r="D8" s="112" t="s">
        <v>18</v>
      </c>
      <c r="E8" s="113" t="s">
        <v>73</v>
      </c>
      <c r="F8" s="114">
        <v>1957722262</v>
      </c>
      <c r="G8" s="111" t="s">
        <v>15</v>
      </c>
      <c r="H8" s="111" t="s">
        <v>38</v>
      </c>
      <c r="I8" s="111" t="s">
        <v>16</v>
      </c>
      <c r="J8" s="115">
        <v>775733526</v>
      </c>
      <c r="K8" s="46">
        <v>603885012</v>
      </c>
      <c r="L8" s="116">
        <f>+K8/J8</f>
        <v>0.77846965711779748</v>
      </c>
      <c r="M8" s="46">
        <f>+J8-K8</f>
        <v>171848514</v>
      </c>
      <c r="N8" s="117"/>
      <c r="O8" s="116">
        <f t="shared" ref="O8:O22" si="1">+(N8+K8)/J8</f>
        <v>0.77846965711779748</v>
      </c>
      <c r="P8" s="114">
        <f t="shared" ref="P8:P22" si="2">+J8-K8-N8</f>
        <v>171848514</v>
      </c>
      <c r="Q8" s="113" t="s">
        <v>65</v>
      </c>
      <c r="R8" s="120"/>
    </row>
    <row r="9" spans="1:18" s="51" customFormat="1" ht="191.25" customHeight="1" x14ac:dyDescent="0.25">
      <c r="A9" s="42">
        <v>3</v>
      </c>
      <c r="B9" s="41" t="s">
        <v>19</v>
      </c>
      <c r="C9" s="43" t="s">
        <v>94</v>
      </c>
      <c r="D9" s="43" t="s">
        <v>41</v>
      </c>
      <c r="E9" s="43" t="s">
        <v>81</v>
      </c>
      <c r="F9" s="44">
        <v>475745620</v>
      </c>
      <c r="G9" s="45" t="s">
        <v>40</v>
      </c>
      <c r="H9" s="45" t="s">
        <v>38</v>
      </c>
      <c r="I9" s="45" t="s">
        <v>16</v>
      </c>
      <c r="J9" s="46">
        <v>285708300</v>
      </c>
      <c r="K9" s="46">
        <v>101856373</v>
      </c>
      <c r="L9" s="47">
        <f>+K9/J9</f>
        <v>0.35650477427502109</v>
      </c>
      <c r="M9" s="46">
        <f>+J9-K9</f>
        <v>183851927</v>
      </c>
      <c r="N9" s="48"/>
      <c r="O9" s="47">
        <f t="shared" si="1"/>
        <v>0.35650477427502109</v>
      </c>
      <c r="P9" s="49">
        <f t="shared" si="2"/>
        <v>183851927</v>
      </c>
      <c r="Q9" s="45"/>
      <c r="R9" s="50"/>
    </row>
    <row r="10" spans="1:18" s="51" customFormat="1" ht="183" customHeight="1" x14ac:dyDescent="0.25">
      <c r="A10" s="42">
        <v>4</v>
      </c>
      <c r="B10" s="41" t="s">
        <v>19</v>
      </c>
      <c r="C10" s="43" t="s">
        <v>94</v>
      </c>
      <c r="D10" s="43" t="s">
        <v>42</v>
      </c>
      <c r="E10" s="43" t="s">
        <v>80</v>
      </c>
      <c r="F10" s="44">
        <v>505559</v>
      </c>
      <c r="G10" s="45" t="s">
        <v>40</v>
      </c>
      <c r="H10" s="45"/>
      <c r="I10" s="45"/>
      <c r="J10" s="46">
        <v>0</v>
      </c>
      <c r="K10" s="46">
        <v>0</v>
      </c>
      <c r="L10" s="47" t="e">
        <f t="shared" ref="L10:L21" si="3">+K10/J10</f>
        <v>#DIV/0!</v>
      </c>
      <c r="M10" s="46">
        <f t="shared" ref="M10:M21" si="4">+J10-K10</f>
        <v>0</v>
      </c>
      <c r="N10" s="48"/>
      <c r="O10" s="47" t="e">
        <f t="shared" si="1"/>
        <v>#DIV/0!</v>
      </c>
      <c r="P10" s="49">
        <f t="shared" si="2"/>
        <v>0</v>
      </c>
      <c r="Q10" s="45"/>
      <c r="R10" s="50"/>
    </row>
    <row r="11" spans="1:18" s="51" customFormat="1" ht="409.5" customHeight="1" x14ac:dyDescent="0.25">
      <c r="A11" s="42">
        <v>5</v>
      </c>
      <c r="B11" s="41" t="s">
        <v>20</v>
      </c>
      <c r="C11" s="43" t="s">
        <v>95</v>
      </c>
      <c r="D11" s="52"/>
      <c r="E11" s="53" t="s">
        <v>74</v>
      </c>
      <c r="F11" s="49">
        <v>584520717</v>
      </c>
      <c r="G11" s="54" t="s">
        <v>34</v>
      </c>
      <c r="H11" s="45" t="s">
        <v>38</v>
      </c>
      <c r="I11" s="45" t="s">
        <v>16</v>
      </c>
      <c r="J11" s="46">
        <v>0</v>
      </c>
      <c r="K11" s="46">
        <v>0</v>
      </c>
      <c r="L11" s="47" t="e">
        <f t="shared" si="3"/>
        <v>#DIV/0!</v>
      </c>
      <c r="M11" s="46">
        <f t="shared" si="4"/>
        <v>0</v>
      </c>
      <c r="N11" s="48"/>
      <c r="O11" s="47" t="e">
        <f t="shared" si="1"/>
        <v>#DIV/0!</v>
      </c>
      <c r="P11" s="49">
        <f t="shared" si="2"/>
        <v>0</v>
      </c>
      <c r="Q11" s="52" t="s">
        <v>53</v>
      </c>
      <c r="R11" s="55"/>
    </row>
    <row r="12" spans="1:18" s="51" customFormat="1" ht="168.75" customHeight="1" x14ac:dyDescent="0.25">
      <c r="A12" s="42">
        <v>6</v>
      </c>
      <c r="B12" s="41" t="s">
        <v>21</v>
      </c>
      <c r="C12" s="56" t="s">
        <v>98</v>
      </c>
      <c r="D12" s="57" t="s">
        <v>79</v>
      </c>
      <c r="E12" s="57" t="s">
        <v>79</v>
      </c>
      <c r="F12" s="58"/>
      <c r="G12" s="45" t="s">
        <v>47</v>
      </c>
      <c r="H12" s="45" t="s">
        <v>38</v>
      </c>
      <c r="I12" s="45" t="s">
        <v>16</v>
      </c>
      <c r="J12" s="46"/>
      <c r="K12" s="46"/>
      <c r="L12" s="47"/>
      <c r="M12" s="46"/>
      <c r="N12" s="48"/>
      <c r="O12" s="47" t="e">
        <f t="shared" si="1"/>
        <v>#DIV/0!</v>
      </c>
      <c r="P12" s="49">
        <f t="shared" si="2"/>
        <v>0</v>
      </c>
      <c r="Q12" s="52"/>
      <c r="R12" s="55"/>
    </row>
    <row r="13" spans="1:18" s="51" customFormat="1" ht="136.5" customHeight="1" x14ac:dyDescent="0.25">
      <c r="A13" s="42">
        <v>7</v>
      </c>
      <c r="B13" s="41" t="s">
        <v>22</v>
      </c>
      <c r="C13" s="43" t="s">
        <v>99</v>
      </c>
      <c r="D13" s="43" t="s">
        <v>39</v>
      </c>
      <c r="E13" s="52" t="s">
        <v>23</v>
      </c>
      <c r="F13" s="49">
        <f>58021532+4997932</f>
        <v>63019464</v>
      </c>
      <c r="G13" s="54" t="s">
        <v>34</v>
      </c>
      <c r="H13" s="45" t="s">
        <v>38</v>
      </c>
      <c r="I13" s="45" t="s">
        <v>16</v>
      </c>
      <c r="J13" s="46">
        <v>0</v>
      </c>
      <c r="K13" s="46">
        <v>9300806</v>
      </c>
      <c r="L13" s="47" t="e">
        <f>+K13/J13</f>
        <v>#DIV/0!</v>
      </c>
      <c r="M13" s="46">
        <f>+J13-K13</f>
        <v>-9300806</v>
      </c>
      <c r="N13" s="48"/>
      <c r="O13" s="47" t="e">
        <f>+(N13+K13)/J13</f>
        <v>#DIV/0!</v>
      </c>
      <c r="P13" s="49">
        <f>+J13-K13-N13</f>
        <v>-9300806</v>
      </c>
      <c r="Q13" s="52" t="s">
        <v>54</v>
      </c>
      <c r="R13" s="55"/>
    </row>
    <row r="14" spans="1:18" s="51" customFormat="1" ht="344.25" customHeight="1" x14ac:dyDescent="0.25">
      <c r="A14" s="42">
        <v>8</v>
      </c>
      <c r="B14" s="41" t="s">
        <v>24</v>
      </c>
      <c r="C14" s="43" t="s">
        <v>96</v>
      </c>
      <c r="D14" s="43" t="s">
        <v>82</v>
      </c>
      <c r="E14" s="57" t="s">
        <v>78</v>
      </c>
      <c r="F14" s="49">
        <v>52921959</v>
      </c>
      <c r="G14" s="54" t="s">
        <v>34</v>
      </c>
      <c r="H14" s="45" t="s">
        <v>38</v>
      </c>
      <c r="I14" s="45" t="s">
        <v>16</v>
      </c>
      <c r="J14" s="46">
        <v>4440214</v>
      </c>
      <c r="K14" s="46">
        <v>2144714</v>
      </c>
      <c r="L14" s="47">
        <f>+K14/J14</f>
        <v>0.48302041298009513</v>
      </c>
      <c r="M14" s="46">
        <f>+J14-K14</f>
        <v>2295500</v>
      </c>
      <c r="N14" s="59">
        <f>12254089-K14</f>
        <v>10109375</v>
      </c>
      <c r="O14" s="47">
        <f>+(N14+K14)/J14</f>
        <v>2.7597969377151643</v>
      </c>
      <c r="P14" s="49">
        <f>+J14-K14-N14</f>
        <v>-7813875</v>
      </c>
      <c r="Q14" s="52" t="s">
        <v>60</v>
      </c>
      <c r="R14" s="55"/>
    </row>
    <row r="15" spans="1:18" s="72" customFormat="1" ht="409.5" customHeight="1" x14ac:dyDescent="0.25">
      <c r="A15" s="60">
        <v>9</v>
      </c>
      <c r="B15" s="61" t="s">
        <v>25</v>
      </c>
      <c r="C15" s="62" t="s">
        <v>100</v>
      </c>
      <c r="D15" s="43" t="s">
        <v>26</v>
      </c>
      <c r="E15" s="43" t="s">
        <v>93</v>
      </c>
      <c r="F15" s="63"/>
      <c r="G15" s="45" t="s">
        <v>46</v>
      </c>
      <c r="H15" s="45" t="s">
        <v>38</v>
      </c>
      <c r="I15" s="45" t="s">
        <v>16</v>
      </c>
      <c r="J15" s="64"/>
      <c r="K15" s="65"/>
      <c r="L15" s="66"/>
      <c r="M15" s="65"/>
      <c r="N15" s="67"/>
      <c r="O15" s="68" t="e">
        <f t="shared" si="1"/>
        <v>#DIV/0!</v>
      </c>
      <c r="P15" s="69">
        <f t="shared" si="2"/>
        <v>0</v>
      </c>
      <c r="Q15" s="70"/>
      <c r="R15" s="71"/>
    </row>
    <row r="16" spans="1:18" s="51" customFormat="1" ht="114.75" customHeight="1" x14ac:dyDescent="0.25">
      <c r="A16" s="42">
        <v>10</v>
      </c>
      <c r="B16" s="41" t="s">
        <v>27</v>
      </c>
      <c r="C16" s="43" t="s">
        <v>97</v>
      </c>
      <c r="D16" s="57" t="s">
        <v>28</v>
      </c>
      <c r="E16" s="73" t="s">
        <v>71</v>
      </c>
      <c r="F16" s="59">
        <v>183057380.68000001</v>
      </c>
      <c r="G16" s="54" t="s">
        <v>34</v>
      </c>
      <c r="H16" s="45" t="s">
        <v>38</v>
      </c>
      <c r="I16" s="45" t="s">
        <v>16</v>
      </c>
      <c r="J16" s="46">
        <v>76435648.75</v>
      </c>
      <c r="K16" s="46">
        <v>38621468</v>
      </c>
      <c r="L16" s="47">
        <f>+K16/J16</f>
        <v>0.5052808294506691</v>
      </c>
      <c r="M16" s="46">
        <f>+J16-K16</f>
        <v>37814180.75</v>
      </c>
      <c r="N16" s="59">
        <f>79887941-K16</f>
        <v>41266473</v>
      </c>
      <c r="O16" s="47">
        <f>+(N16+K16)/J16</f>
        <v>1.0451659965795737</v>
      </c>
      <c r="P16" s="49">
        <f t="shared" si="2"/>
        <v>-3452292.25</v>
      </c>
      <c r="Q16" s="52" t="s">
        <v>55</v>
      </c>
      <c r="R16" s="55"/>
    </row>
    <row r="17" spans="1:18" s="51" customFormat="1" ht="189" customHeight="1" x14ac:dyDescent="0.25">
      <c r="A17" s="42">
        <v>11</v>
      </c>
      <c r="B17" s="41" t="s">
        <v>29</v>
      </c>
      <c r="C17" s="43" t="s">
        <v>101</v>
      </c>
      <c r="D17" s="52"/>
      <c r="E17" s="52" t="s">
        <v>77</v>
      </c>
      <c r="F17" s="59"/>
      <c r="G17" s="54" t="s">
        <v>34</v>
      </c>
      <c r="H17" s="45" t="s">
        <v>38</v>
      </c>
      <c r="I17" s="45" t="s">
        <v>16</v>
      </c>
      <c r="J17" s="46"/>
      <c r="K17" s="46"/>
      <c r="L17" s="47" t="e">
        <f>+K17/J17</f>
        <v>#DIV/0!</v>
      </c>
      <c r="M17" s="46">
        <f>+J17-K17</f>
        <v>0</v>
      </c>
      <c r="N17" s="59">
        <v>456011</v>
      </c>
      <c r="O17" s="47" t="e">
        <f>+(N17+K17)/J17</f>
        <v>#DIV/0!</v>
      </c>
      <c r="P17" s="49">
        <f t="shared" si="2"/>
        <v>-456011</v>
      </c>
      <c r="Q17" s="52" t="s">
        <v>56</v>
      </c>
      <c r="R17" s="55"/>
    </row>
    <row r="18" spans="1:18" s="51" customFormat="1" ht="192.75" customHeight="1" x14ac:dyDescent="0.25">
      <c r="A18" s="42">
        <v>12</v>
      </c>
      <c r="B18" s="41" t="s">
        <v>30</v>
      </c>
      <c r="C18" s="43" t="s">
        <v>102</v>
      </c>
      <c r="D18" s="43" t="s">
        <v>61</v>
      </c>
      <c r="E18" s="57" t="s">
        <v>83</v>
      </c>
      <c r="F18" s="74">
        <v>4836537.83</v>
      </c>
      <c r="G18" s="45" t="s">
        <v>31</v>
      </c>
      <c r="H18" s="45" t="s">
        <v>38</v>
      </c>
      <c r="I18" s="45" t="s">
        <v>16</v>
      </c>
      <c r="J18" s="75">
        <v>1515553.06</v>
      </c>
      <c r="K18" s="46">
        <f>456776+152168.59</f>
        <v>608944.59</v>
      </c>
      <c r="L18" s="47">
        <f t="shared" si="3"/>
        <v>0.40179694533426624</v>
      </c>
      <c r="M18" s="46">
        <f t="shared" si="4"/>
        <v>906608.47000000009</v>
      </c>
      <c r="N18" s="76"/>
      <c r="O18" s="47">
        <f t="shared" si="1"/>
        <v>0.40179694533426624</v>
      </c>
      <c r="P18" s="49">
        <f t="shared" si="2"/>
        <v>906608.47000000009</v>
      </c>
      <c r="Q18" s="52" t="s">
        <v>57</v>
      </c>
      <c r="R18" s="55"/>
    </row>
    <row r="19" spans="1:18" s="51" customFormat="1" ht="195" customHeight="1" x14ac:dyDescent="0.25">
      <c r="A19" s="77">
        <v>13</v>
      </c>
      <c r="B19" s="78" t="s">
        <v>32</v>
      </c>
      <c r="C19" s="79" t="s">
        <v>103</v>
      </c>
      <c r="D19" s="57" t="s">
        <v>49</v>
      </c>
      <c r="E19" s="52" t="s">
        <v>50</v>
      </c>
      <c r="F19" s="80">
        <v>845689</v>
      </c>
      <c r="G19" s="45" t="s">
        <v>33</v>
      </c>
      <c r="H19" s="45" t="s">
        <v>38</v>
      </c>
      <c r="I19" s="45" t="s">
        <v>16</v>
      </c>
      <c r="J19" s="75">
        <v>320731.5</v>
      </c>
      <c r="K19" s="46">
        <f>347501+130100</f>
        <v>477601</v>
      </c>
      <c r="L19" s="47">
        <f t="shared" si="3"/>
        <v>1.4890991374405071</v>
      </c>
      <c r="M19" s="106">
        <f t="shared" si="4"/>
        <v>-156869.5</v>
      </c>
      <c r="N19" s="48"/>
      <c r="O19" s="47">
        <f t="shared" si="1"/>
        <v>1.4890991374405071</v>
      </c>
      <c r="P19" s="49">
        <f t="shared" si="2"/>
        <v>-156869.5</v>
      </c>
      <c r="Q19" s="81" t="s">
        <v>62</v>
      </c>
      <c r="R19" s="55"/>
    </row>
    <row r="20" spans="1:18" s="51" customFormat="1" ht="173.25" customHeight="1" x14ac:dyDescent="0.25">
      <c r="A20" s="77">
        <v>14</v>
      </c>
      <c r="B20" s="78" t="s">
        <v>32</v>
      </c>
      <c r="C20" s="43" t="s">
        <v>66</v>
      </c>
      <c r="D20" s="57" t="s">
        <v>51</v>
      </c>
      <c r="E20" s="52" t="s">
        <v>75</v>
      </c>
      <c r="F20" s="49">
        <v>1821513</v>
      </c>
      <c r="G20" s="54" t="s">
        <v>34</v>
      </c>
      <c r="H20" s="45" t="s">
        <v>38</v>
      </c>
      <c r="I20" s="45" t="s">
        <v>16</v>
      </c>
      <c r="J20" s="46">
        <v>807430.88</v>
      </c>
      <c r="K20" s="46">
        <f>431253+393659</f>
        <v>824912</v>
      </c>
      <c r="L20" s="47">
        <f t="shared" si="3"/>
        <v>1.0216502990324077</v>
      </c>
      <c r="M20" s="46">
        <f t="shared" si="4"/>
        <v>-17481.119999999995</v>
      </c>
      <c r="N20" s="48"/>
      <c r="O20" s="47">
        <f t="shared" si="1"/>
        <v>1.0216502990324077</v>
      </c>
      <c r="P20" s="49">
        <f t="shared" si="2"/>
        <v>-17481.119999999995</v>
      </c>
      <c r="Q20" s="81" t="s">
        <v>58</v>
      </c>
      <c r="R20" s="55"/>
    </row>
    <row r="21" spans="1:18" s="51" customFormat="1" ht="148.5" customHeight="1" x14ac:dyDescent="0.25">
      <c r="A21" s="42">
        <v>15</v>
      </c>
      <c r="B21" s="78" t="s">
        <v>32</v>
      </c>
      <c r="C21" s="79" t="s">
        <v>67</v>
      </c>
      <c r="D21" s="57" t="s">
        <v>52</v>
      </c>
      <c r="E21" s="52" t="s">
        <v>76</v>
      </c>
      <c r="F21" s="49">
        <v>53182256</v>
      </c>
      <c r="G21" s="54" t="s">
        <v>34</v>
      </c>
      <c r="H21" s="54" t="s">
        <v>38</v>
      </c>
      <c r="I21" s="54" t="s">
        <v>16</v>
      </c>
      <c r="J21" s="46">
        <v>26012696</v>
      </c>
      <c r="K21" s="46">
        <f>13571020+11171550</f>
        <v>24742570</v>
      </c>
      <c r="L21" s="47">
        <f t="shared" si="3"/>
        <v>0.95117284267651458</v>
      </c>
      <c r="M21" s="46">
        <f t="shared" si="4"/>
        <v>1270126</v>
      </c>
      <c r="N21" s="82"/>
      <c r="O21" s="47">
        <f>+(N21+K21)/J21</f>
        <v>0.95117284267651458</v>
      </c>
      <c r="P21" s="49">
        <f t="shared" si="2"/>
        <v>1270126</v>
      </c>
      <c r="Q21" s="52" t="s">
        <v>59</v>
      </c>
      <c r="R21" s="55"/>
    </row>
    <row r="22" spans="1:18" s="72" customFormat="1" ht="386.25" customHeight="1" thickBot="1" x14ac:dyDescent="0.25">
      <c r="A22" s="83">
        <v>16</v>
      </c>
      <c r="B22" s="84" t="s">
        <v>35</v>
      </c>
      <c r="C22" s="85" t="s">
        <v>104</v>
      </c>
      <c r="D22" s="86" t="s">
        <v>36</v>
      </c>
      <c r="E22" s="87" t="s">
        <v>37</v>
      </c>
      <c r="F22" s="88"/>
      <c r="G22" s="89" t="s">
        <v>45</v>
      </c>
      <c r="H22" s="89" t="s">
        <v>38</v>
      </c>
      <c r="I22" s="89" t="s">
        <v>16</v>
      </c>
      <c r="J22" s="88"/>
      <c r="K22" s="90"/>
      <c r="L22" s="91"/>
      <c r="M22" s="90"/>
      <c r="N22" s="92"/>
      <c r="O22" s="93" t="e">
        <f t="shared" si="1"/>
        <v>#DIV/0!</v>
      </c>
      <c r="P22" s="94">
        <f t="shared" si="2"/>
        <v>0</v>
      </c>
      <c r="Q22" s="87" t="s">
        <v>48</v>
      </c>
      <c r="R22" s="95"/>
    </row>
    <row r="23" spans="1:18" s="97" customFormat="1" ht="35.25" customHeight="1" x14ac:dyDescent="0.25">
      <c r="A23" s="96"/>
      <c r="B23" s="96"/>
      <c r="C23" s="53"/>
      <c r="F23" s="96"/>
      <c r="H23" s="96"/>
      <c r="I23" s="96"/>
      <c r="J23" s="98">
        <f>SUM(J8:J21)</f>
        <v>1170974100.1900001</v>
      </c>
      <c r="K23" s="98">
        <f>SUM(K8:K21)</f>
        <v>782462400.59000003</v>
      </c>
      <c r="L23" s="47">
        <f>+K23/J23</f>
        <v>0.66821495066632064</v>
      </c>
      <c r="M23" s="98">
        <f>SUM(M8:M21)</f>
        <v>388511699.60000002</v>
      </c>
      <c r="Q23" s="99"/>
    </row>
    <row r="24" spans="1:18" ht="10.5" customHeight="1" x14ac:dyDescent="0.2"/>
  </sheetData>
  <autoFilter ref="A6:U23" xr:uid="{CF866D34-2DC3-4AC2-8DB6-C50A96807126}"/>
  <mergeCells count="1">
    <mergeCell ref="A1:B3"/>
  </mergeCells>
  <pageMargins left="0.7" right="0.7" top="0.75" bottom="0.75" header="0.3" footer="0.3"/>
  <pageSetup orientation="portrait" horizontalDpi="4294967295" verticalDpi="4294967295"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0C295-565C-4D76-B460-3B6C74218E7A}">
  <dimension ref="A4:E11"/>
  <sheetViews>
    <sheetView zoomScale="190" zoomScaleNormal="190" workbookViewId="0">
      <selection activeCell="E11" sqref="E11"/>
    </sheetView>
  </sheetViews>
  <sheetFormatPr baseColWidth="10" defaultRowHeight="15" x14ac:dyDescent="0.25"/>
  <cols>
    <col min="2" max="2" width="37" bestFit="1" customWidth="1"/>
    <col min="3" max="3" width="26.85546875" customWidth="1"/>
    <col min="4" max="5" width="17" bestFit="1" customWidth="1"/>
  </cols>
  <sheetData>
    <row r="4" spans="1:5" s="4" customFormat="1" x14ac:dyDescent="0.25">
      <c r="B4" s="4" t="s">
        <v>85</v>
      </c>
      <c r="C4" s="4" t="s">
        <v>87</v>
      </c>
      <c r="D4" s="4" t="s">
        <v>90</v>
      </c>
      <c r="E4" s="4" t="s">
        <v>91</v>
      </c>
    </row>
    <row r="5" spans="1:5" x14ac:dyDescent="0.25">
      <c r="A5">
        <v>2025</v>
      </c>
      <c r="B5" t="s">
        <v>20</v>
      </c>
      <c r="C5" t="s">
        <v>84</v>
      </c>
      <c r="D5" s="5">
        <v>237792167</v>
      </c>
      <c r="E5" s="5">
        <f>+D5</f>
        <v>237792167</v>
      </c>
    </row>
    <row r="6" spans="1:5" x14ac:dyDescent="0.25">
      <c r="A6">
        <v>2025</v>
      </c>
      <c r="B6" t="s">
        <v>86</v>
      </c>
      <c r="C6" t="s">
        <v>86</v>
      </c>
      <c r="D6" s="5">
        <v>166458966</v>
      </c>
      <c r="E6" s="6"/>
    </row>
    <row r="7" spans="1:5" x14ac:dyDescent="0.25">
      <c r="A7">
        <v>2025</v>
      </c>
      <c r="B7" t="s">
        <v>86</v>
      </c>
      <c r="C7" t="s">
        <v>88</v>
      </c>
      <c r="D7" s="5">
        <v>108167139</v>
      </c>
      <c r="E7" s="5"/>
    </row>
    <row r="8" spans="1:5" x14ac:dyDescent="0.25">
      <c r="A8">
        <v>2025</v>
      </c>
      <c r="B8" t="s">
        <v>86</v>
      </c>
      <c r="C8" t="s">
        <v>89</v>
      </c>
      <c r="D8" s="5">
        <v>11082195</v>
      </c>
      <c r="E8" s="5">
        <f>SUM(D6:D8)</f>
        <v>285708300</v>
      </c>
    </row>
    <row r="9" spans="1:5" x14ac:dyDescent="0.25">
      <c r="A9">
        <v>2026</v>
      </c>
      <c r="B9" t="s">
        <v>86</v>
      </c>
      <c r="C9" t="s">
        <v>86</v>
      </c>
      <c r="D9" s="5">
        <v>57675799</v>
      </c>
      <c r="E9" s="5"/>
    </row>
    <row r="10" spans="1:5" x14ac:dyDescent="0.25">
      <c r="A10">
        <v>2026</v>
      </c>
      <c r="B10" t="s">
        <v>86</v>
      </c>
      <c r="C10" t="s">
        <v>88</v>
      </c>
      <c r="D10" s="5">
        <v>36907662</v>
      </c>
      <c r="E10" s="5"/>
    </row>
    <row r="11" spans="1:5" x14ac:dyDescent="0.25">
      <c r="A11">
        <v>2026</v>
      </c>
      <c r="B11" t="s">
        <v>86</v>
      </c>
      <c r="C11" t="s">
        <v>89</v>
      </c>
      <c r="D11" s="5">
        <v>7272912</v>
      </c>
      <c r="E11" s="5">
        <f>SUM(D9:D11)</f>
        <v>101856373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db6a0ac-46cd-4246-bd03-61868ee0162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0CADA7A02BB74089FCC97381FD1458" ma:contentTypeVersion="12" ma:contentTypeDescription="Create a new document." ma:contentTypeScope="" ma:versionID="ceb9c6842d59952d1d9a815371233d35">
  <xsd:schema xmlns:xsd="http://www.w3.org/2001/XMLSchema" xmlns:xs="http://www.w3.org/2001/XMLSchema" xmlns:p="http://schemas.microsoft.com/office/2006/metadata/properties" xmlns:ns3="edb6a0ac-46cd-4246-bd03-61868ee01627" targetNamespace="http://schemas.microsoft.com/office/2006/metadata/properties" ma:root="true" ma:fieldsID="0b0c1867695c74b13c406b8beaf8498b" ns3:_="">
    <xsd:import namespace="edb6a0ac-46cd-4246-bd03-61868ee01627"/>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6a0ac-46cd-4246-bd03-61868ee0162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48150D-0D84-43EC-B003-45539328503A}">
  <ds:schemaRefs>
    <ds:schemaRef ds:uri="http://schemas.microsoft.com/sharepoint/v3/contenttype/forms"/>
  </ds:schemaRefs>
</ds:datastoreItem>
</file>

<file path=customXml/itemProps2.xml><?xml version="1.0" encoding="utf-8"?>
<ds:datastoreItem xmlns:ds="http://schemas.openxmlformats.org/officeDocument/2006/customXml" ds:itemID="{64579972-2A48-4862-A1DB-248050D1D397}">
  <ds:schemaRefs>
    <ds:schemaRef ds:uri="http://purl.org/dc/dcmityp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edb6a0ac-46cd-4246-bd03-61868ee01627"/>
    <ds:schemaRef ds:uri="http://purl.org/dc/terms/"/>
    <ds:schemaRef ds:uri="http://purl.org/dc/elements/1.1/"/>
  </ds:schemaRefs>
</ds:datastoreItem>
</file>

<file path=customXml/itemProps3.xml><?xml version="1.0" encoding="utf-8"?>
<ds:datastoreItem xmlns:ds="http://schemas.openxmlformats.org/officeDocument/2006/customXml" ds:itemID="{5298B36C-2F5A-4C48-8455-09CB01DF13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6a0ac-46cd-4246-bd03-61868ee016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Plan de Austeridad</vt:lpstr>
      <vt:lpstr>Hoja1</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del Pilar Gomez</dc:creator>
  <cp:keywords/>
  <dc:description/>
  <cp:lastModifiedBy>Monica Jimenez</cp:lastModifiedBy>
  <cp:revision/>
  <dcterms:created xsi:type="dcterms:W3CDTF">2019-05-15T13:17:41Z</dcterms:created>
  <dcterms:modified xsi:type="dcterms:W3CDTF">2026-08-31T23:30:11Z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0x010100900CADA7A02BB74089FCC97381FD1458</vt:lpwstr>
  </property>
  <property fmtid="{D5CDD505-2E9C-101B-9397-08002B2CF9AE}" pid="3" name="MediaServiceImageTags">
    <vt:lpwstr/>
  </property>
</Properties>
</file>